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ntab\Arquivos Portal Transparencia\08. Contratos de Gestão - Convênios\02. Estaduais\Contrato de Gestão\02. MATER\05. Repasses e Despesas\2023\"/>
    </mc:Choice>
  </mc:AlternateContent>
  <bookViews>
    <workbookView xWindow="0" yWindow="0" windowWidth="28800" windowHeight="12330" tabRatio="755"/>
  </bookViews>
  <sheets>
    <sheet name="Fluxo de Caixa" sheetId="35" r:id="rId1"/>
  </sheets>
  <calcPr calcId="162913"/>
</workbook>
</file>

<file path=xl/calcChain.xml><?xml version="1.0" encoding="utf-8"?>
<calcChain xmlns="http://schemas.openxmlformats.org/spreadsheetml/2006/main">
  <c r="M70" i="35" l="1"/>
  <c r="L70" i="35"/>
  <c r="K70" i="35"/>
  <c r="J70" i="35"/>
  <c r="I70" i="35"/>
  <c r="H70" i="35"/>
  <c r="G70" i="35"/>
  <c r="F70" i="35"/>
  <c r="B70" i="35"/>
  <c r="E69" i="35"/>
  <c r="C69" i="35"/>
  <c r="E68" i="35"/>
  <c r="E70" i="35" s="1"/>
  <c r="C68" i="35"/>
  <c r="C70" i="35" s="1"/>
  <c r="M64" i="35"/>
  <c r="L64" i="35"/>
  <c r="K64" i="35"/>
  <c r="J64" i="35"/>
  <c r="I64" i="35"/>
  <c r="H64" i="35"/>
  <c r="G64" i="35"/>
  <c r="F64" i="35"/>
  <c r="B64" i="35"/>
  <c r="E62" i="35"/>
  <c r="E64" i="35" s="1"/>
  <c r="C62" i="35"/>
  <c r="C64" i="35" s="1"/>
  <c r="M57" i="35"/>
  <c r="L57" i="35"/>
  <c r="K57" i="35"/>
  <c r="J57" i="35"/>
  <c r="I57" i="35"/>
  <c r="H57" i="35"/>
  <c r="G57" i="35"/>
  <c r="F57" i="35"/>
  <c r="E57" i="35"/>
  <c r="D57" i="35"/>
  <c r="C57" i="35"/>
  <c r="B57" i="35"/>
  <c r="N57" i="35" l="1"/>
  <c r="N48" i="35" l="1"/>
  <c r="N47" i="35"/>
  <c r="N46" i="35"/>
  <c r="N45" i="35"/>
  <c r="N44" i="35"/>
  <c r="N43" i="35"/>
  <c r="N42" i="35"/>
  <c r="N41" i="35"/>
  <c r="N40" i="35"/>
  <c r="N39" i="35"/>
  <c r="N38" i="35"/>
  <c r="N37" i="35"/>
  <c r="N34" i="35"/>
  <c r="N35" i="35"/>
  <c r="N33" i="35"/>
  <c r="N31" i="35"/>
  <c r="N28" i="35"/>
  <c r="N27" i="35"/>
  <c r="N26" i="35"/>
  <c r="N25" i="35"/>
  <c r="N24" i="35"/>
  <c r="N23" i="35"/>
  <c r="N22" i="35"/>
  <c r="N21" i="35"/>
  <c r="N19" i="35"/>
  <c r="N18" i="35"/>
  <c r="N17" i="35"/>
  <c r="N15" i="35"/>
  <c r="N14" i="35"/>
  <c r="N10" i="35"/>
  <c r="N9" i="35"/>
  <c r="N5" i="35"/>
  <c r="N4" i="35"/>
  <c r="N30" i="35" l="1"/>
  <c r="N20" i="35"/>
  <c r="N32" i="35"/>
  <c r="N36" i="35"/>
  <c r="N29" i="35" l="1"/>
  <c r="N49" i="35" l="1"/>
  <c r="N50" i="35"/>
</calcChain>
</file>

<file path=xl/sharedStrings.xml><?xml version="1.0" encoding="utf-8"?>
<sst xmlns="http://schemas.openxmlformats.org/spreadsheetml/2006/main" count="116" uniqueCount="75">
  <si>
    <t>Agosto</t>
  </si>
  <si>
    <t>Setembro</t>
  </si>
  <si>
    <t>Total</t>
  </si>
  <si>
    <t>Outubro</t>
  </si>
  <si>
    <t>Novembro</t>
  </si>
  <si>
    <t>Dezembro</t>
  </si>
  <si>
    <t>Janeiro</t>
  </si>
  <si>
    <t>Fevereiro</t>
  </si>
  <si>
    <t>Março</t>
  </si>
  <si>
    <t>Abril</t>
  </si>
  <si>
    <t>Maio</t>
  </si>
  <si>
    <t>Saldo do Mês Anterior</t>
  </si>
  <si>
    <t>Receitas Financeiras</t>
  </si>
  <si>
    <t>DESPESAS</t>
  </si>
  <si>
    <t>Pessoal (CLT)</t>
  </si>
  <si>
    <t>Materiais</t>
  </si>
  <si>
    <t>Manutenção Predial</t>
  </si>
  <si>
    <t>Investimentos</t>
  </si>
  <si>
    <t>Financeiras</t>
  </si>
  <si>
    <t>Mês</t>
  </si>
  <si>
    <t>RECEITAS</t>
  </si>
  <si>
    <t>Conta Corrente</t>
  </si>
  <si>
    <t>Aplicações</t>
  </si>
  <si>
    <t>Junho</t>
  </si>
  <si>
    <t>Julho</t>
  </si>
  <si>
    <t> 509 - Fluxo de Caixa </t>
  </si>
  <si>
    <t>13º</t>
  </si>
  <si>
    <t>Férias</t>
  </si>
  <si>
    <t>Serviços Terceirizados</t>
  </si>
  <si>
    <t>Custeio</t>
  </si>
  <si>
    <t>Ordenados</t>
  </si>
  <si>
    <t>Encargos Sociais</t>
  </si>
  <si>
    <t>Benefícios</t>
  </si>
  <si>
    <t>Assistenciais</t>
  </si>
  <si>
    <t>Pessoa Jurídica</t>
  </si>
  <si>
    <t>Pessoa Física</t>
  </si>
  <si>
    <t>Administrativos</t>
  </si>
  <si>
    <t>Repasse Contrato de Gestão/Convênio/ Termos de Aditamento</t>
  </si>
  <si>
    <t>Doações - Recursos Financeiros</t>
  </si>
  <si>
    <t>Total de Receitas</t>
  </si>
  <si>
    <t>Horas Extras</t>
  </si>
  <si>
    <t>Rescisões com Encargos</t>
  </si>
  <si>
    <t>Outras Despesas com Pessoal</t>
  </si>
  <si>
    <t>Materiais e Medicamentos</t>
  </si>
  <si>
    <t>Órteses, Próteses e Materiais Especiais</t>
  </si>
  <si>
    <t>Materiais de Consumo</t>
  </si>
  <si>
    <t>Ações Judiciais</t>
  </si>
  <si>
    <t>Trabalhistas</t>
  </si>
  <si>
    <t>Cíveis</t>
  </si>
  <si>
    <t>Outras Ações Judiciais</t>
  </si>
  <si>
    <t>Utilidade Pública</t>
  </si>
  <si>
    <t>Tributárias</t>
  </si>
  <si>
    <t>Ressarcimento por Rateio</t>
  </si>
  <si>
    <t>Outras Despesas</t>
  </si>
  <si>
    <t>Total de Despesas</t>
  </si>
  <si>
    <t>Saldo do mês (Receitas-Despesas)</t>
  </si>
  <si>
    <t>SALDO FINAL (Saldo Anterior +Receitas - Despesas)</t>
  </si>
  <si>
    <t> 617 - Saldo Bancário </t>
  </si>
  <si>
    <t>Espécie / Caixa Pequeno</t>
  </si>
  <si>
    <t>618 - Composição de Saldo</t>
  </si>
  <si>
    <t xml:space="preserve">Outubro </t>
  </si>
  <si>
    <t>Repasse Termo Aditamento - Custeio</t>
  </si>
  <si>
    <t>Repasse Termo Aditamento - Investimento</t>
  </si>
  <si>
    <t>SUS / AIH</t>
  </si>
  <si>
    <t>SUS / Ambulatório</t>
  </si>
  <si>
    <t>Reciclagem</t>
  </si>
  <si>
    <t>Contrapartida de Ensino (Estágios / Residência Médica)</t>
  </si>
  <si>
    <t>Outras Receitas Acessórias</t>
  </si>
  <si>
    <t>Fonte Suplementar</t>
  </si>
  <si>
    <t>Estornos / Reembolso de Despesas</t>
  </si>
  <si>
    <t>Outras Receitas</t>
  </si>
  <si>
    <t> 712 - Piso de Enfermagem (Recurso do Ministério da Saúde) - DFC </t>
  </si>
  <si>
    <t>Repasse de recursos do Ministério da Saúde</t>
  </si>
  <si>
    <t>Despesa de recursos do Ministério da Saúde</t>
  </si>
  <si>
    <t>Saldo do mês (Receitas - Despesas)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</si>
</sst>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&quot;R$ &quot;#,##0_);\(&quot;R$ &quot;#,##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Arial"/>
      <family val="2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thin">
        <color theme="4" tint="0.39997558519241921"/>
      </bottom>
      <diagonal/>
    </border>
    <border>
      <left style="medium">
        <color rgb="FFCFCFCF"/>
      </left>
      <right style="medium">
        <color rgb="FFCFCFCF"/>
      </right>
      <top style="thin">
        <color theme="2" tint="-0.249977111117893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/>
      <diagonal/>
    </border>
    <border>
      <left style="medium">
        <color rgb="FFCFCFCF"/>
      </left>
      <right style="medium">
        <color rgb="FFCFCFCF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rgb="FFCFCFCF"/>
      </right>
      <top style="thin">
        <color theme="4" tint="0.39997558519241921"/>
      </top>
      <bottom style="thin">
        <color theme="4" tint="0.39997558519241921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8" applyNumberFormat="0" applyFill="0" applyAlignment="0" applyProtection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11" applyNumberFormat="0" applyAlignment="0" applyProtection="0"/>
    <xf numFmtId="0" fontId="13" fillId="8" borderId="12" applyNumberFormat="0" applyAlignment="0" applyProtection="0"/>
    <xf numFmtId="0" fontId="14" fillId="8" borderId="11" applyNumberFormat="0" applyAlignment="0" applyProtection="0"/>
    <xf numFmtId="0" fontId="15" fillId="0" borderId="13" applyNumberFormat="0" applyFill="0" applyAlignment="0" applyProtection="0"/>
    <xf numFmtId="0" fontId="16" fillId="9" borderId="14" applyNumberFormat="0" applyAlignment="0" applyProtection="0"/>
    <xf numFmtId="0" fontId="17" fillId="0" borderId="0" applyNumberFormat="0" applyFill="0" applyBorder="0" applyAlignment="0" applyProtection="0"/>
    <xf numFmtId="0" fontId="1" fillId="10" borderId="15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6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0" fillId="34" borderId="0" applyNumberFormat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2" fillId="0" borderId="0"/>
  </cellStyleXfs>
  <cellXfs count="95">
    <xf numFmtId="0" fontId="0" fillId="0" borderId="0" xfId="0"/>
    <xf numFmtId="0" fontId="3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43" fontId="0" fillId="0" borderId="0" xfId="7" applyFont="1"/>
    <xf numFmtId="43" fontId="2" fillId="0" borderId="2" xfId="7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wrapText="1"/>
    </xf>
    <xf numFmtId="43" fontId="3" fillId="0" borderId="2" xfId="7" applyFont="1" applyBorder="1" applyAlignment="1">
      <alignment wrapText="1"/>
    </xf>
    <xf numFmtId="43" fontId="3" fillId="0" borderId="2" xfId="7" applyNumberFormat="1" applyFont="1" applyBorder="1" applyAlignment="1">
      <alignment wrapText="1"/>
    </xf>
    <xf numFmtId="0" fontId="0" fillId="0" borderId="0" xfId="0"/>
    <xf numFmtId="43" fontId="0" fillId="0" borderId="0" xfId="0" applyNumberFormat="1"/>
    <xf numFmtId="0" fontId="3" fillId="3" borderId="2" xfId="0" applyFont="1" applyFill="1" applyBorder="1" applyAlignment="1">
      <alignment wrapText="1"/>
    </xf>
    <xf numFmtId="43" fontId="3" fillId="0" borderId="1" xfId="7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43" fontId="3" fillId="0" borderId="1" xfId="0" applyNumberFormat="1" applyFont="1" applyBorder="1" applyAlignment="1">
      <alignment horizontal="right" wrapText="1"/>
    </xf>
    <xf numFmtId="43" fontId="3" fillId="0" borderId="2" xfId="7" applyFont="1" applyBorder="1" applyAlignment="1">
      <alignment horizontal="right" wrapText="1"/>
    </xf>
    <xf numFmtId="43" fontId="2" fillId="0" borderId="2" xfId="7" applyFont="1" applyBorder="1" applyAlignment="1"/>
    <xf numFmtId="43" fontId="3" fillId="0" borderId="2" xfId="7" applyFont="1" applyBorder="1" applyAlignment="1"/>
    <xf numFmtId="0" fontId="3" fillId="2" borderId="5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0" borderId="2" xfId="0" applyFont="1" applyBorder="1" applyAlignment="1"/>
    <xf numFmtId="43" fontId="3" fillId="0" borderId="4" xfId="7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/>
    <xf numFmtId="43" fontId="2" fillId="0" borderId="2" xfId="7" applyFont="1" applyFill="1" applyBorder="1" applyAlignment="1"/>
    <xf numFmtId="0" fontId="2" fillId="0" borderId="5" xfId="0" applyFont="1" applyBorder="1" applyAlignment="1">
      <alignment wrapText="1"/>
    </xf>
    <xf numFmtId="43" fontId="4" fillId="0" borderId="2" xfId="7" applyFont="1" applyBorder="1" applyAlignment="1"/>
    <xf numFmtId="43" fontId="3" fillId="0" borderId="18" xfId="7" applyFont="1" applyBorder="1" applyAlignment="1">
      <alignment wrapText="1"/>
    </xf>
    <xf numFmtId="43" fontId="3" fillId="0" borderId="1" xfId="7" applyFont="1" applyBorder="1" applyAlignment="1"/>
    <xf numFmtId="0" fontId="19" fillId="0" borderId="0" xfId="0" applyFont="1"/>
    <xf numFmtId="43" fontId="3" fillId="0" borderId="18" xfId="7" applyFont="1" applyBorder="1" applyAlignment="1"/>
    <xf numFmtId="43" fontId="19" fillId="0" borderId="0" xfId="0" applyNumberFormat="1" applyFont="1"/>
    <xf numFmtId="0" fontId="2" fillId="0" borderId="0" xfId="0" applyFont="1"/>
    <xf numFmtId="43" fontId="2" fillId="0" borderId="0" xfId="0" applyNumberFormat="1" applyFont="1"/>
    <xf numFmtId="0" fontId="3" fillId="2" borderId="5" xfId="0" applyFont="1" applyFill="1" applyBorder="1" applyAlignment="1"/>
    <xf numFmtId="0" fontId="3" fillId="2" borderId="6" xfId="0" applyFont="1" applyFill="1" applyBorder="1" applyAlignment="1"/>
    <xf numFmtId="0" fontId="3" fillId="2" borderId="4" xfId="0" applyFont="1" applyFill="1" applyBorder="1" applyAlignment="1"/>
    <xf numFmtId="0" fontId="3" fillId="0" borderId="5" xfId="0" applyFont="1" applyBorder="1" applyAlignment="1">
      <alignment horizontal="center" wrapText="1"/>
    </xf>
    <xf numFmtId="0" fontId="2" fillId="0" borderId="3" xfId="7" applyNumberFormat="1" applyFont="1" applyBorder="1" applyAlignment="1">
      <alignment wrapText="1"/>
    </xf>
    <xf numFmtId="43" fontId="2" fillId="0" borderId="19" xfId="7" applyFont="1" applyBorder="1" applyAlignment="1"/>
    <xf numFmtId="0" fontId="2" fillId="0" borderId="2" xfId="0" applyNumberFormat="1" applyFont="1" applyBorder="1" applyAlignment="1">
      <alignment wrapText="1"/>
    </xf>
    <xf numFmtId="43" fontId="3" fillId="0" borderId="19" xfId="7" applyFont="1" applyBorder="1" applyAlignment="1"/>
    <xf numFmtId="0" fontId="2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3" fontId="2" fillId="0" borderId="1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3" fillId="0" borderId="0" xfId="0" applyFont="1" applyBorder="1"/>
    <xf numFmtId="43" fontId="2" fillId="0" borderId="17" xfId="0" applyNumberFormat="1" applyFont="1" applyBorder="1" applyAlignment="1">
      <alignment wrapText="1"/>
    </xf>
    <xf numFmtId="43" fontId="3" fillId="0" borderId="0" xfId="7" applyFont="1" applyBorder="1"/>
    <xf numFmtId="43" fontId="3" fillId="0" borderId="1" xfId="7" applyFont="1" applyFill="1" applyBorder="1" applyAlignment="1"/>
    <xf numFmtId="43" fontId="3" fillId="0" borderId="1" xfId="7" applyFont="1" applyFill="1" applyBorder="1" applyAlignment="1">
      <alignment horizontal="right"/>
    </xf>
    <xf numFmtId="4" fontId="24" fillId="0" borderId="0" xfId="0" applyNumberFormat="1" applyFont="1"/>
    <xf numFmtId="0" fontId="3" fillId="0" borderId="7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3" borderId="5" xfId="0" applyFont="1" applyFill="1" applyBorder="1" applyAlignment="1">
      <alignment wrapText="1"/>
    </xf>
    <xf numFmtId="43" fontId="21" fillId="0" borderId="2" xfId="7" applyFont="1" applyBorder="1" applyAlignment="1">
      <alignment wrapText="1"/>
    </xf>
    <xf numFmtId="43" fontId="3" fillId="0" borderId="2" xfId="7" applyFont="1" applyFill="1" applyBorder="1" applyAlignment="1"/>
    <xf numFmtId="43" fontId="2" fillId="3" borderId="2" xfId="7" applyFont="1" applyFill="1" applyBorder="1" applyAlignment="1">
      <alignment vertical="center"/>
    </xf>
    <xf numFmtId="43" fontId="2" fillId="2" borderId="2" xfId="7" applyFont="1" applyFill="1" applyBorder="1" applyAlignment="1">
      <alignment vertical="center"/>
    </xf>
    <xf numFmtId="43" fontId="2" fillId="0" borderId="2" xfId="7" applyFont="1" applyBorder="1" applyAlignment="1">
      <alignment horizontal="right" vertical="center"/>
    </xf>
    <xf numFmtId="43" fontId="2" fillId="0" borderId="2" xfId="7" applyFont="1" applyBorder="1" applyAlignment="1">
      <alignment vertical="center" wrapText="1"/>
    </xf>
    <xf numFmtId="43" fontId="2" fillId="0" borderId="2" xfId="7" applyFont="1" applyFill="1" applyBorder="1" applyAlignment="1">
      <alignment horizontal="right" vertical="center"/>
    </xf>
    <xf numFmtId="43" fontId="2" fillId="0" borderId="2" xfId="7" applyFont="1" applyFill="1" applyBorder="1" applyAlignment="1">
      <alignment vertical="center" wrapText="1"/>
    </xf>
    <xf numFmtId="43" fontId="2" fillId="0" borderId="19" xfId="7" applyFont="1" applyFill="1" applyBorder="1" applyAlignment="1">
      <alignment vertical="center" wrapText="1"/>
    </xf>
    <xf numFmtId="43" fontId="2" fillId="0" borderId="2" xfId="7" applyNumberFormat="1" applyFont="1" applyFill="1" applyBorder="1" applyAlignment="1">
      <alignment vertical="center" wrapText="1"/>
    </xf>
    <xf numFmtId="43" fontId="2" fillId="0" borderId="2" xfId="7" applyFont="1" applyFill="1" applyBorder="1" applyAlignment="1">
      <alignment vertical="center"/>
    </xf>
    <xf numFmtId="43" fontId="2" fillId="2" borderId="2" xfId="7" applyNumberFormat="1" applyFont="1" applyFill="1" applyBorder="1" applyAlignment="1">
      <alignment vertical="center" wrapText="1"/>
    </xf>
    <xf numFmtId="43" fontId="2" fillId="2" borderId="2" xfId="7" applyFont="1" applyFill="1" applyBorder="1" applyAlignment="1">
      <alignment vertical="center" wrapText="1"/>
    </xf>
    <xf numFmtId="43" fontId="2" fillId="0" borderId="2" xfId="7" applyFont="1" applyBorder="1" applyAlignment="1">
      <alignment vertical="center"/>
    </xf>
    <xf numFmtId="43" fontId="2" fillId="0" borderId="19" xfId="7" applyFont="1" applyBorder="1" applyAlignment="1">
      <alignment vertical="center"/>
    </xf>
    <xf numFmtId="43" fontId="2" fillId="0" borderId="2" xfId="7" applyFont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wrapText="1"/>
    </xf>
    <xf numFmtId="43" fontId="2" fillId="0" borderId="2" xfId="7" applyNumberFormat="1" applyFont="1" applyBorder="1" applyAlignment="1">
      <alignment horizontal="right" vertical="center"/>
    </xf>
    <xf numFmtId="43" fontId="2" fillId="0" borderId="2" xfId="7" applyNumberFormat="1" applyFont="1" applyBorder="1" applyAlignment="1">
      <alignment vertical="center"/>
    </xf>
    <xf numFmtId="43" fontId="2" fillId="0" borderId="20" xfId="7" applyNumberFormat="1" applyFont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43" fontId="2" fillId="2" borderId="4" xfId="7" applyNumberFormat="1" applyFont="1" applyFill="1" applyBorder="1" applyAlignment="1">
      <alignment vertical="center"/>
    </xf>
    <xf numFmtId="43" fontId="2" fillId="2" borderId="2" xfId="7" applyNumberFormat="1" applyFont="1" applyFill="1" applyBorder="1" applyAlignment="1">
      <alignment vertical="center"/>
    </xf>
    <xf numFmtId="43" fontId="2" fillId="2" borderId="21" xfId="7" applyNumberFormat="1" applyFont="1" applyFill="1" applyBorder="1" applyAlignment="1">
      <alignment vertical="center"/>
    </xf>
    <xf numFmtId="43" fontId="2" fillId="2" borderId="20" xfId="7" applyNumberFormat="1" applyFont="1" applyFill="1" applyBorder="1" applyAlignment="1">
      <alignment vertical="center"/>
    </xf>
    <xf numFmtId="43" fontId="4" fillId="0" borderId="2" xfId="7" applyNumberFormat="1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43" fontId="3" fillId="0" borderId="20" xfId="7" applyNumberFormat="1" applyFont="1" applyBorder="1" applyAlignment="1">
      <alignment vertical="center"/>
    </xf>
    <xf numFmtId="43" fontId="3" fillId="2" borderId="20" xfId="7" applyNumberFormat="1" applyFont="1" applyFill="1" applyBorder="1" applyAlignment="1">
      <alignment vertical="center"/>
    </xf>
  </cellXfs>
  <cellStyles count="52">
    <cellStyle name="20% - Ênfase1" xfId="26" builtinId="30" customBuiltin="1"/>
    <cellStyle name="20% - Ênfase2" xfId="30" builtinId="34" customBuiltin="1"/>
    <cellStyle name="20% - Ênfase3" xfId="34" builtinId="38" customBuiltin="1"/>
    <cellStyle name="20% - Ênfase4" xfId="38" builtinId="42" customBuiltin="1"/>
    <cellStyle name="20% - Ênfase5" xfId="42" builtinId="46" customBuiltin="1"/>
    <cellStyle name="20% - Ênfase6" xfId="46" builtinId="50" customBuiltin="1"/>
    <cellStyle name="40% - Ênfase1" xfId="27" builtinId="31" customBuiltin="1"/>
    <cellStyle name="40% - Ênfase2" xfId="31" builtinId="35" customBuiltin="1"/>
    <cellStyle name="40% - Ênfase3" xfId="35" builtinId="39" customBuiltin="1"/>
    <cellStyle name="40% - Ênfase4" xfId="39" builtinId="43" customBuiltin="1"/>
    <cellStyle name="40% - Ênfase5" xfId="43" builtinId="47" customBuiltin="1"/>
    <cellStyle name="40% - Ênfase6" xfId="47" builtinId="51" customBuiltin="1"/>
    <cellStyle name="60% - Ênfase1" xfId="28" builtinId="32" customBuiltin="1"/>
    <cellStyle name="60% - Ênfase2" xfId="32" builtinId="36" customBuiltin="1"/>
    <cellStyle name="60% - Ênfase3" xfId="36" builtinId="40" customBuiltin="1"/>
    <cellStyle name="60% - Ênfase4" xfId="40" builtinId="44" customBuiltin="1"/>
    <cellStyle name="60% - Ênfase5" xfId="44" builtinId="48" customBuiltin="1"/>
    <cellStyle name="60% - Ênfase6" xfId="48" builtinId="52" customBuiltin="1"/>
    <cellStyle name="Bom" xfId="13" builtinId="26" customBuiltin="1"/>
    <cellStyle name="Cálculo" xfId="18" builtinId="22" customBuiltin="1"/>
    <cellStyle name="Célula de Verificação" xfId="20" builtinId="23" customBuiltin="1"/>
    <cellStyle name="Célula Vinculada" xfId="19" builtinId="24" customBuiltin="1"/>
    <cellStyle name="Ênfase1" xfId="25" builtinId="29" customBuiltin="1"/>
    <cellStyle name="Ênfase2" xfId="29" builtinId="33" customBuiltin="1"/>
    <cellStyle name="Ênfase3" xfId="33" builtinId="37" customBuiltin="1"/>
    <cellStyle name="Ênfase4" xfId="37" builtinId="41" customBuiltin="1"/>
    <cellStyle name="Ênfase5" xfId="41" builtinId="45" customBuiltin="1"/>
    <cellStyle name="Ênfase6" xfId="45" builtinId="49" customBuiltin="1"/>
    <cellStyle name="Entrada" xfId="16" builtinId="20" customBuiltin="1"/>
    <cellStyle name="Incorreto" xfId="14" builtinId="27" customBuiltin="1"/>
    <cellStyle name="Moeda 2" xfId="5"/>
    <cellStyle name="Moeda 3" xfId="4"/>
    <cellStyle name="Moeda 4" xfId="49"/>
    <cellStyle name="Moeda 4 2" xfId="50"/>
    <cellStyle name="Neutra" xfId="15" builtinId="28" customBuiltin="1"/>
    <cellStyle name="Normal" xfId="0" builtinId="0"/>
    <cellStyle name="Normal 2" xfId="51"/>
    <cellStyle name="Nota" xfId="22" builtinId="10" customBuiltin="1"/>
    <cellStyle name="Saída" xfId="17" builtinId="21" customBuiltin="1"/>
    <cellStyle name="Texto de Aviso" xfId="21" builtinId="11" customBuiltin="1"/>
    <cellStyle name="Texto Explicativo" xfId="23" builtinId="53" customBuiltin="1"/>
    <cellStyle name="Título" xfId="8" builtinId="15" customBuiltin="1"/>
    <cellStyle name="Título 1" xfId="9" builtinId="16" customBuiltin="1"/>
    <cellStyle name="Título 2" xfId="10" builtinId="17" customBuiltin="1"/>
    <cellStyle name="Título 3" xfId="11" builtinId="18" customBuiltin="1"/>
    <cellStyle name="Título 4" xfId="12" builtinId="19" customBuiltin="1"/>
    <cellStyle name="Total" xfId="24" builtinId="25" customBuiltin="1"/>
    <cellStyle name="Vírgula" xfId="7" builtinId="3"/>
    <cellStyle name="Vírgula 2" xfId="1"/>
    <cellStyle name="Vírgula 2 2" xfId="2"/>
    <cellStyle name="Vírgula 3" xfId="3"/>
    <cellStyle name="Vírgula 4" xfId="6"/>
  </cellStyles>
  <dxfs count="7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/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/>
        <top style="medium">
          <color rgb="FFCFCFC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medium">
          <color rgb="FFCFCFCF"/>
        </left>
        <right/>
        <top style="medium">
          <color rgb="FFCFCFCF"/>
        </top>
        <bottom style="medium">
          <color rgb="FFCFCFC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/>
        <right style="medium">
          <color rgb="FFCFCFC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border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/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strike val="0"/>
        <outline val="0"/>
        <shadow val="0"/>
        <u val="none"/>
        <vertAlign val="baseline"/>
        <sz val="12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strike val="0"/>
        <outline val="0"/>
        <shadow val="0"/>
        <u val="none"/>
        <vertAlign val="baseline"/>
        <sz val="12"/>
      </font>
      <border diagonalUp="0" diagonalDown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  <vertical style="medium">
          <color rgb="FFCFCFCF"/>
        </vertical>
        <horizontal style="medium">
          <color rgb="FFCFCFCF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strike val="0"/>
        <outline val="0"/>
        <shadow val="0"/>
        <u val="none"/>
        <vertAlign val="baseline"/>
        <sz val="12"/>
      </font>
      <alignment horizontal="general" vertical="bottom" textRotation="0" wrapText="0" indent="0" justifyLastLine="0" shrinkToFit="0" readingOrder="0"/>
      <border diagonalUp="0" diagonalDown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strike val="0"/>
        <outline val="0"/>
        <shadow val="0"/>
        <u val="none"/>
        <vertAlign val="baseline"/>
        <sz val="12"/>
      </font>
      <border diagonalUp="0" diagonalDown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  <vertical style="medium">
          <color rgb="FFCFCFCF"/>
        </vertical>
        <horizontal style="medium">
          <color rgb="FFCFCFCF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bottom" textRotation="0" wrapText="1" indent="0" justifyLastLine="0" shrinkToFit="0" readingOrder="0"/>
      <border diagonalUp="0" diagonalDown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  <vertical style="medium">
          <color rgb="FFCFCFCF"/>
        </vertical>
        <horizontal style="medium">
          <color rgb="FFCFCFCF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medium">
          <color rgb="FFCFCFCF"/>
        </right>
        <top style="medium">
          <color rgb="FFCFCFCF"/>
        </top>
        <bottom/>
      </border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/>
      </border>
    </dxf>
  </dxfs>
  <tableStyles count="1" defaultTableStyle="TableStyleMedium9" defaultPivotStyle="PivotStyleLight16">
    <tableStyle name="Estilo de Tabela 1" pivot="0" count="0"/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ela2" displayName="Tabela2" ref="A2:N52" headerRowCount="0" totalsRowCount="1" headerRowDxfId="74" dataDxfId="73">
  <tableColumns count="14">
    <tableColumn id="1" name="Colunas1" headerRowDxfId="72" totalsRowDxfId="54"/>
    <tableColumn id="2" name="Colunas2" headerRowDxfId="71" dataDxfId="70" totalsRowDxfId="53"/>
    <tableColumn id="3" name="Colunas3" headerRowDxfId="69" dataDxfId="68" totalsRowDxfId="52"/>
    <tableColumn id="4" name="Colunas4" headerRowDxfId="67" totalsRowDxfId="51"/>
    <tableColumn id="5" name="Colunas5" headerRowDxfId="66" totalsRowDxfId="50" dataCellStyle="Vírgula"/>
    <tableColumn id="6" name="Colunas6" headerRowDxfId="65" totalsRowDxfId="49"/>
    <tableColumn id="7" name="Colunas7" headerRowDxfId="64" totalsRowDxfId="48"/>
    <tableColumn id="8" name="Colunas8" headerRowDxfId="63" totalsRowDxfId="47"/>
    <tableColumn id="9" name="Colunas9" headerRowDxfId="62" totalsRowDxfId="46"/>
    <tableColumn id="10" name="Colunas10" headerRowDxfId="61" dataDxfId="60" totalsRowDxfId="45" dataCellStyle="Vírgula"/>
    <tableColumn id="11" name="Colunas11" headerRowDxfId="59" dataDxfId="58" totalsRowDxfId="44"/>
    <tableColumn id="12" name="Colunas12" headerRowDxfId="57" totalsRowDxfId="43"/>
    <tableColumn id="13" name="Colunas13" headerRowDxfId="56" dataDxfId="55" totalsRowDxfId="42" dataCellStyle="Vírgula"/>
    <tableColumn id="14" name="Colunas14" totalsRowDxfId="41"/>
  </tableColumns>
  <tableStyleInfo name="TableStyleMedium2" showFirstColumn="0" showLastColumn="0" showRowStripes="0" showColumnStripes="1"/>
</table>
</file>

<file path=xl/tables/table2.xml><?xml version="1.0" encoding="utf-8"?>
<table xmlns="http://schemas.openxmlformats.org/spreadsheetml/2006/main" id="2" name="Tabela7" displayName="Tabela7" ref="A60:N65" headerRowCount="0" totalsRowCount="1" headerRowDxfId="40" dataDxfId="39" tableBorderDxfId="38">
  <tableColumns count="14">
    <tableColumn id="1" name="Colunas1" headerRowDxfId="36" dataDxfId="35" totalsRowDxfId="37"/>
    <tableColumn id="2" name="Colunas2" headerRowDxfId="33" totalsRowDxfId="34"/>
    <tableColumn id="3" name="Colunas3" headerRowDxfId="31" dataDxfId="30" totalsRowDxfId="32" dataCellStyle="Vírgula"/>
    <tableColumn id="4" name="Colunas4" headerRowDxfId="28" totalsRowDxfId="29"/>
    <tableColumn id="5" name="Colunas5" headerRowDxfId="26" dataDxfId="25" totalsRowDxfId="27" dataCellStyle="Vírgula"/>
    <tableColumn id="6" name="Colunas6" headerRowDxfId="23" totalsRowDxfId="24"/>
    <tableColumn id="7" name="Colunas7" headerRowDxfId="21" dataDxfId="20" totalsRowDxfId="22" dataCellStyle="Vírgula"/>
    <tableColumn id="8" name="Colunas8" headerRowDxfId="18" dataDxfId="17" totalsRowDxfId="19"/>
    <tableColumn id="9" name="Colunas9" headerRowDxfId="15" dataDxfId="14" totalsRowDxfId="16" dataCellStyle="Vírgula"/>
    <tableColumn id="10" name="Colunas10" headerRowDxfId="12" dataDxfId="11" totalsRowDxfId="13" dataCellStyle="Vírgula"/>
    <tableColumn id="11" name="Colunas11" headerRowDxfId="9" dataDxfId="8" totalsRowDxfId="10" dataCellStyle="Vírgula"/>
    <tableColumn id="12" name="Colunas12" headerRowDxfId="6" dataDxfId="5" totalsRowDxfId="7"/>
    <tableColumn id="13" name="Colunas13" headerRowDxfId="3" dataDxfId="2" totalsRowDxfId="4" dataCellStyle="Vírgula"/>
    <tableColumn id="14" name="Coluna1" headerRowDxfId="1" dataDxfId="0">
      <calculatedColumnFormula>Tabela7[[#This Row],[Colunas2]]=B67</calculatedColumnFormula>
    </tableColumn>
  </tableColumns>
  <tableStyleInfo name="TableStyleMedium2" showFirstColumn="0" showLastColumn="0" showRowStripes="0" showColumnStripes="1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"/>
  <sheetViews>
    <sheetView showGridLines="0" tabSelected="1" view="pageLayout" topLeftCell="A49" zoomScale="90" zoomScaleNormal="85" zoomScalePageLayoutView="90" workbookViewId="0">
      <selection activeCell="E59" sqref="E59"/>
    </sheetView>
  </sheetViews>
  <sheetFormatPr defaultRowHeight="15" x14ac:dyDescent="0.25"/>
  <cols>
    <col min="1" max="1" width="45.85546875" style="10" bestFit="1" customWidth="1"/>
    <col min="2" max="2" width="15.5703125" style="10" bestFit="1" customWidth="1"/>
    <col min="3" max="3" width="15.85546875" style="10" customWidth="1"/>
    <col min="4" max="13" width="15.28515625" style="10" bestFit="1" customWidth="1"/>
    <col min="14" max="14" width="18" style="10" bestFit="1" customWidth="1"/>
    <col min="15" max="15" width="9.140625" style="10"/>
    <col min="16" max="16" width="13.28515625" style="10" bestFit="1" customWidth="1"/>
    <col min="17" max="16384" width="9.140625" style="10"/>
  </cols>
  <sheetData>
    <row r="1" spans="1:14" ht="31.5" customHeight="1" thickBot="1" x14ac:dyDescent="0.3">
      <c r="A1" s="19" t="s">
        <v>25</v>
      </c>
      <c r="B1" s="20"/>
      <c r="C1" s="20"/>
      <c r="D1" s="20"/>
      <c r="E1" s="20"/>
      <c r="F1" s="20"/>
      <c r="G1" s="20"/>
      <c r="H1" s="20"/>
      <c r="I1" s="20"/>
      <c r="J1" s="20"/>
      <c r="K1" s="73"/>
      <c r="L1" s="73"/>
      <c r="M1" s="73"/>
      <c r="N1" s="21"/>
    </row>
    <row r="2" spans="1:14" s="25" customFormat="1" ht="16.5" thickBot="1" x14ac:dyDescent="0.3">
      <c r="A2" s="22" t="s">
        <v>19</v>
      </c>
      <c r="B2" s="23" t="s">
        <v>6</v>
      </c>
      <c r="C2" s="24" t="s">
        <v>7</v>
      </c>
      <c r="D2" s="24" t="s">
        <v>8</v>
      </c>
      <c r="E2" s="24" t="s">
        <v>9</v>
      </c>
      <c r="F2" s="24" t="s">
        <v>10</v>
      </c>
      <c r="G2" s="24" t="s">
        <v>23</v>
      </c>
      <c r="H2" s="24" t="s">
        <v>24</v>
      </c>
      <c r="I2" s="24" t="s">
        <v>0</v>
      </c>
      <c r="J2" s="24" t="s">
        <v>1</v>
      </c>
      <c r="K2" s="24" t="s">
        <v>60</v>
      </c>
      <c r="L2" s="24" t="s">
        <v>4</v>
      </c>
      <c r="M2" s="24" t="s">
        <v>5</v>
      </c>
      <c r="N2" s="6" t="s">
        <v>2</v>
      </c>
    </row>
    <row r="3" spans="1:14" ht="16.5" thickBot="1" x14ac:dyDescent="0.3">
      <c r="A3" s="3" t="s">
        <v>11</v>
      </c>
      <c r="B3" s="17">
        <v>3473518.6400000034</v>
      </c>
      <c r="C3" s="17">
        <v>3095871.3300000038</v>
      </c>
      <c r="D3" s="28">
        <v>2986715.6300000041</v>
      </c>
      <c r="E3" s="17">
        <v>3042452.7900000047</v>
      </c>
      <c r="F3" s="17">
        <v>3168497.1200000048</v>
      </c>
      <c r="G3" s="17">
        <v>3326201.0900000045</v>
      </c>
      <c r="H3" s="17">
        <v>3395496.860000005</v>
      </c>
      <c r="I3" s="17">
        <v>3404085.3000000054</v>
      </c>
      <c r="J3" s="17">
        <v>3430538.4400000051</v>
      </c>
      <c r="K3" s="17"/>
      <c r="L3" s="17"/>
      <c r="M3" s="26"/>
      <c r="N3" s="5"/>
    </row>
    <row r="4" spans="1:14" ht="16.5" thickBot="1" x14ac:dyDescent="0.3">
      <c r="A4" s="1" t="s">
        <v>20</v>
      </c>
      <c r="B4" s="17"/>
      <c r="C4" s="17"/>
      <c r="D4" s="17"/>
      <c r="E4" s="17"/>
      <c r="F4" s="17"/>
      <c r="G4" s="17"/>
      <c r="H4" s="17"/>
      <c r="I4" s="26"/>
      <c r="J4" s="26"/>
      <c r="K4" s="17"/>
      <c r="L4" s="17"/>
      <c r="M4" s="26"/>
      <c r="N4" s="8">
        <f>SUM(Tabela2[[#This Row],[Colunas2]:[Colunas13]])</f>
        <v>0</v>
      </c>
    </row>
    <row r="5" spans="1:14" ht="32.25" thickBot="1" x14ac:dyDescent="0.3">
      <c r="A5" s="27" t="s">
        <v>37</v>
      </c>
      <c r="B5" s="17">
        <v>2820130</v>
      </c>
      <c r="C5" s="17">
        <v>2820130</v>
      </c>
      <c r="D5" s="17">
        <v>2820130</v>
      </c>
      <c r="E5" s="17">
        <v>2820130</v>
      </c>
      <c r="F5" s="17">
        <v>2820130</v>
      </c>
      <c r="G5" s="17">
        <v>2820130</v>
      </c>
      <c r="H5" s="17">
        <v>2820130</v>
      </c>
      <c r="I5" s="26">
        <v>2820130</v>
      </c>
      <c r="J5" s="26">
        <v>2820130</v>
      </c>
      <c r="K5" s="17"/>
      <c r="L5" s="17"/>
      <c r="M5" s="26"/>
      <c r="N5" s="8">
        <f>SUM(Tabela2[[#This Row],[Colunas2]:[Colunas13]])</f>
        <v>25381170</v>
      </c>
    </row>
    <row r="6" spans="1:14" ht="16.5" thickBot="1" x14ac:dyDescent="0.3">
      <c r="A6" s="27" t="s">
        <v>61</v>
      </c>
      <c r="B6" s="16"/>
      <c r="C6" s="17"/>
      <c r="D6" s="17"/>
      <c r="E6" s="17">
        <v>0</v>
      </c>
      <c r="F6" s="17">
        <v>0</v>
      </c>
      <c r="G6" s="17">
        <v>0</v>
      </c>
      <c r="H6" s="17">
        <v>0</v>
      </c>
      <c r="I6" s="26">
        <v>0</v>
      </c>
      <c r="J6" s="26"/>
      <c r="K6" s="17"/>
      <c r="L6" s="17"/>
      <c r="M6" s="58"/>
      <c r="N6" s="8"/>
    </row>
    <row r="7" spans="1:14" ht="16.5" thickBot="1" x14ac:dyDescent="0.3">
      <c r="A7" s="27" t="s">
        <v>62</v>
      </c>
      <c r="B7" s="16"/>
      <c r="C7" s="17"/>
      <c r="D7" s="17"/>
      <c r="E7" s="17">
        <v>0</v>
      </c>
      <c r="F7" s="17">
        <v>0</v>
      </c>
      <c r="G7" s="17">
        <v>0</v>
      </c>
      <c r="H7" s="17">
        <v>0</v>
      </c>
      <c r="I7" s="26">
        <v>0</v>
      </c>
      <c r="J7" s="26">
        <v>0</v>
      </c>
      <c r="K7" s="17"/>
      <c r="L7" s="17"/>
      <c r="M7" s="58"/>
      <c r="N7" s="8"/>
    </row>
    <row r="8" spans="1:14" ht="16.5" thickBot="1" x14ac:dyDescent="0.3">
      <c r="A8" s="27" t="s">
        <v>63</v>
      </c>
      <c r="B8" s="16"/>
      <c r="C8" s="17"/>
      <c r="D8" s="17"/>
      <c r="E8" s="17">
        <v>0</v>
      </c>
      <c r="F8" s="17">
        <v>0</v>
      </c>
      <c r="G8" s="17">
        <v>0</v>
      </c>
      <c r="H8" s="17">
        <v>0</v>
      </c>
      <c r="I8" s="26">
        <v>0</v>
      </c>
      <c r="J8" s="26">
        <v>0</v>
      </c>
      <c r="K8" s="17"/>
      <c r="L8" s="17"/>
      <c r="M8" s="58"/>
      <c r="N8" s="8"/>
    </row>
    <row r="9" spans="1:14" ht="16.5" thickBot="1" x14ac:dyDescent="0.3">
      <c r="A9" s="27" t="s">
        <v>64</v>
      </c>
      <c r="B9" s="16"/>
      <c r="C9" s="17"/>
      <c r="D9" s="17"/>
      <c r="E9" s="17">
        <v>0</v>
      </c>
      <c r="F9" s="17">
        <v>0</v>
      </c>
      <c r="G9" s="17">
        <v>0</v>
      </c>
      <c r="H9" s="17">
        <v>0</v>
      </c>
      <c r="I9" s="26">
        <v>0</v>
      </c>
      <c r="J9" s="26">
        <v>0</v>
      </c>
      <c r="K9" s="17"/>
      <c r="L9" s="17"/>
      <c r="M9" s="26"/>
      <c r="N9" s="8">
        <f>SUM(Tabela2[[#This Row],[Colunas2]:[Colunas13]])</f>
        <v>0</v>
      </c>
    </row>
    <row r="10" spans="1:14" ht="16.5" thickBot="1" x14ac:dyDescent="0.3">
      <c r="A10" s="27" t="s">
        <v>12</v>
      </c>
      <c r="B10" s="17">
        <v>41085.520000000004</v>
      </c>
      <c r="C10" s="17">
        <v>31976.62</v>
      </c>
      <c r="D10" s="17">
        <v>40210.910000000003</v>
      </c>
      <c r="E10" s="17">
        <v>33782.550000000003</v>
      </c>
      <c r="F10" s="17">
        <v>41728.53</v>
      </c>
      <c r="G10" s="17">
        <v>41270.43</v>
      </c>
      <c r="H10" s="17">
        <v>41701.46</v>
      </c>
      <c r="I10" s="26">
        <v>44259.62</v>
      </c>
      <c r="J10" s="26">
        <v>37272.769999999997</v>
      </c>
      <c r="K10" s="17"/>
      <c r="L10" s="17"/>
      <c r="M10" s="26"/>
      <c r="N10" s="8">
        <f>SUM(Tabela2[[#This Row],[Colunas2]:[Colunas13]])</f>
        <v>353288.41000000003</v>
      </c>
    </row>
    <row r="11" spans="1:14" ht="16.5" thickBot="1" x14ac:dyDescent="0.3">
      <c r="A11" s="27" t="s">
        <v>65</v>
      </c>
      <c r="B11" s="16"/>
      <c r="C11" s="17"/>
      <c r="D11" s="17"/>
      <c r="E11" s="17">
        <v>0</v>
      </c>
      <c r="F11" s="17">
        <v>0</v>
      </c>
      <c r="G11" s="17">
        <v>0</v>
      </c>
      <c r="H11" s="17">
        <v>0</v>
      </c>
      <c r="I11" s="26">
        <v>0</v>
      </c>
      <c r="J11" s="26">
        <v>0</v>
      </c>
      <c r="K11" s="17"/>
      <c r="L11" s="17"/>
      <c r="M11" s="58"/>
      <c r="N11" s="8"/>
    </row>
    <row r="12" spans="1:14" ht="32.25" thickBot="1" x14ac:dyDescent="0.3">
      <c r="A12" s="27" t="s">
        <v>66</v>
      </c>
      <c r="B12" s="16"/>
      <c r="C12" s="17"/>
      <c r="D12" s="17"/>
      <c r="E12" s="17">
        <v>0</v>
      </c>
      <c r="F12" s="17">
        <v>0</v>
      </c>
      <c r="G12" s="17">
        <v>0</v>
      </c>
      <c r="H12" s="17">
        <v>0</v>
      </c>
      <c r="I12" s="26">
        <v>0</v>
      </c>
      <c r="J12" s="26">
        <v>0</v>
      </c>
      <c r="K12" s="17"/>
      <c r="L12" s="17"/>
      <c r="M12" s="58"/>
      <c r="N12" s="8"/>
    </row>
    <row r="13" spans="1:14" ht="16.5" thickBot="1" x14ac:dyDescent="0.3">
      <c r="A13" s="27" t="s">
        <v>67</v>
      </c>
      <c r="B13" s="16"/>
      <c r="C13" s="17"/>
      <c r="E13" s="17">
        <v>0</v>
      </c>
      <c r="F13" s="17">
        <v>0</v>
      </c>
      <c r="G13" s="17">
        <v>0</v>
      </c>
      <c r="H13" s="17">
        <v>0</v>
      </c>
      <c r="I13" s="26">
        <v>0</v>
      </c>
      <c r="J13" s="26">
        <v>0</v>
      </c>
      <c r="K13" s="17"/>
      <c r="L13" s="17"/>
      <c r="M13" s="58"/>
      <c r="N13" s="8"/>
    </row>
    <row r="14" spans="1:14" ht="16.5" thickBot="1" x14ac:dyDescent="0.3">
      <c r="A14" s="27" t="s">
        <v>38</v>
      </c>
      <c r="B14" s="16"/>
      <c r="C14" s="17"/>
      <c r="D14" s="17"/>
      <c r="E14" s="17">
        <v>0</v>
      </c>
      <c r="F14" s="17">
        <v>0</v>
      </c>
      <c r="G14" s="17">
        <v>0</v>
      </c>
      <c r="H14" s="17">
        <v>0</v>
      </c>
      <c r="I14" s="26">
        <v>0</v>
      </c>
      <c r="J14" s="26">
        <v>0</v>
      </c>
      <c r="K14" s="17"/>
      <c r="L14" s="17"/>
      <c r="M14" s="26"/>
      <c r="N14" s="8">
        <f>SUM(Tabela2[[#This Row],[Colunas2]:[Colunas13]])</f>
        <v>0</v>
      </c>
    </row>
    <row r="15" spans="1:14" ht="16.5" thickBot="1" x14ac:dyDescent="0.3">
      <c r="A15" s="56" t="s">
        <v>68</v>
      </c>
      <c r="B15" s="16"/>
      <c r="C15" s="17"/>
      <c r="D15" s="17"/>
      <c r="E15" s="17">
        <v>0</v>
      </c>
      <c r="F15" s="17">
        <v>0</v>
      </c>
      <c r="G15" s="17">
        <v>0</v>
      </c>
      <c r="H15" s="17">
        <v>0</v>
      </c>
      <c r="I15" s="26">
        <v>0</v>
      </c>
      <c r="J15" s="26">
        <v>0</v>
      </c>
      <c r="K15" s="17"/>
      <c r="L15" s="17"/>
      <c r="M15" s="26"/>
      <c r="N15" s="8">
        <f>SUM(Tabela2[[#This Row],[Colunas2]:[Colunas13]])</f>
        <v>0</v>
      </c>
    </row>
    <row r="16" spans="1:14" ht="16.5" thickBot="1" x14ac:dyDescent="0.3">
      <c r="A16" s="56" t="s">
        <v>69</v>
      </c>
      <c r="B16" s="16"/>
      <c r="C16" s="17"/>
      <c r="D16" s="17"/>
      <c r="E16" s="17">
        <v>0</v>
      </c>
      <c r="F16" s="17">
        <v>0</v>
      </c>
      <c r="G16" s="17">
        <v>0</v>
      </c>
      <c r="H16" s="17">
        <v>0</v>
      </c>
      <c r="I16" s="26">
        <v>0</v>
      </c>
      <c r="J16" s="26">
        <v>0</v>
      </c>
      <c r="K16" s="17"/>
      <c r="L16" s="17"/>
      <c r="M16" s="58"/>
      <c r="N16" s="8"/>
    </row>
    <row r="17" spans="1:14" ht="16.5" thickBot="1" x14ac:dyDescent="0.3">
      <c r="A17" s="56" t="s">
        <v>70</v>
      </c>
      <c r="B17" s="17"/>
      <c r="C17" s="17"/>
      <c r="D17" s="17"/>
      <c r="E17" s="17">
        <v>13860</v>
      </c>
      <c r="F17" s="17">
        <v>1513.06</v>
      </c>
      <c r="G17" s="17"/>
      <c r="H17" s="17">
        <v>242.02</v>
      </c>
      <c r="I17" s="28">
        <v>0</v>
      </c>
      <c r="J17" s="28">
        <v>239.74</v>
      </c>
      <c r="K17" s="17"/>
      <c r="L17" s="17"/>
      <c r="M17" s="26"/>
      <c r="N17" s="8">
        <f>SUM(Tabela2[[#This Row],[Colunas2]:[Colunas13]])</f>
        <v>15854.82</v>
      </c>
    </row>
    <row r="18" spans="1:14" ht="16.5" thickBot="1" x14ac:dyDescent="0.3">
      <c r="A18" s="1" t="s">
        <v>39</v>
      </c>
      <c r="B18" s="29">
        <v>2861215.52</v>
      </c>
      <c r="C18" s="29">
        <v>2852106.62</v>
      </c>
      <c r="D18" s="29">
        <v>2860340.91</v>
      </c>
      <c r="E18" s="29">
        <v>2867772.55</v>
      </c>
      <c r="F18" s="29">
        <v>2863371.59</v>
      </c>
      <c r="G18" s="29">
        <v>2861400.43</v>
      </c>
      <c r="H18" s="29">
        <v>2862073.48</v>
      </c>
      <c r="I18" s="29">
        <v>2864389.62</v>
      </c>
      <c r="J18" s="29">
        <v>2875432.0000000005</v>
      </c>
      <c r="K18" s="29"/>
      <c r="L18" s="29"/>
      <c r="M18" s="58"/>
      <c r="N18" s="8">
        <f>SUM(Tabela2[[#This Row],[Colunas2]:[Colunas13]])</f>
        <v>25768102.720000003</v>
      </c>
    </row>
    <row r="19" spans="1:14" ht="16.5" thickBot="1" x14ac:dyDescent="0.3">
      <c r="A19" s="1" t="s">
        <v>13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26"/>
      <c r="N19" s="8">
        <f>SUM(Tabela2[[#This Row],[Colunas2]:[Colunas13]])</f>
        <v>0</v>
      </c>
    </row>
    <row r="20" spans="1:14" ht="16.5" thickBot="1" x14ac:dyDescent="0.3">
      <c r="A20" s="1" t="s">
        <v>14</v>
      </c>
      <c r="B20" s="30">
        <v>1952282.32</v>
      </c>
      <c r="C20" s="30">
        <v>1688191.71</v>
      </c>
      <c r="D20" s="30">
        <v>1652080.49</v>
      </c>
      <c r="E20" s="30">
        <v>1646701.2399999998</v>
      </c>
      <c r="F20" s="30">
        <v>1582851.7700000003</v>
      </c>
      <c r="G20" s="30">
        <v>1682112.9900000002</v>
      </c>
      <c r="H20" s="30">
        <v>1708222.38</v>
      </c>
      <c r="I20" s="30">
        <v>1686233.6800000002</v>
      </c>
      <c r="J20" s="30">
        <v>1757429.35</v>
      </c>
      <c r="K20" s="30"/>
      <c r="L20" s="30"/>
      <c r="M20" s="26"/>
      <c r="N20" s="8">
        <f>SUM(Tabela2[[#This Row],[Colunas2]:[Colunas13]])</f>
        <v>15356105.929999998</v>
      </c>
    </row>
    <row r="21" spans="1:14" ht="16.5" thickBot="1" x14ac:dyDescent="0.3">
      <c r="A21" s="27" t="s">
        <v>30</v>
      </c>
      <c r="B21" s="17">
        <v>1012554.25</v>
      </c>
      <c r="C21" s="17">
        <v>925317.88</v>
      </c>
      <c r="D21" s="17">
        <v>945759.76</v>
      </c>
      <c r="E21" s="17">
        <v>1024105.1</v>
      </c>
      <c r="F21" s="17">
        <v>987147.82000000018</v>
      </c>
      <c r="G21" s="17">
        <v>1009780.35</v>
      </c>
      <c r="H21" s="17">
        <v>1040602.4299999999</v>
      </c>
      <c r="I21" s="17">
        <v>993531.77</v>
      </c>
      <c r="J21" s="17">
        <v>1006540.72</v>
      </c>
      <c r="K21" s="17"/>
      <c r="L21" s="17"/>
      <c r="M21" s="26"/>
      <c r="N21" s="8">
        <f>SUM(Tabela2[[#This Row],[Colunas2]:[Colunas13]])</f>
        <v>8945340.0800000001</v>
      </c>
    </row>
    <row r="22" spans="1:14" ht="16.5" thickBot="1" x14ac:dyDescent="0.3">
      <c r="A22" s="27" t="s">
        <v>32</v>
      </c>
      <c r="B22" s="17">
        <v>42769.299999999996</v>
      </c>
      <c r="C22" s="17">
        <v>48019.799999999996</v>
      </c>
      <c r="D22" s="17">
        <v>51072.000000000007</v>
      </c>
      <c r="E22" s="17">
        <v>50932.2</v>
      </c>
      <c r="F22" s="17">
        <v>49996</v>
      </c>
      <c r="G22" s="17">
        <v>49304.2</v>
      </c>
      <c r="H22" s="17">
        <v>49873.25</v>
      </c>
      <c r="I22" s="17">
        <v>50444.15</v>
      </c>
      <c r="J22" s="17">
        <v>51055.75</v>
      </c>
      <c r="K22" s="17"/>
      <c r="L22" s="17"/>
      <c r="M22" s="26"/>
      <c r="N22" s="8">
        <f>SUM(Tabela2[[#This Row],[Colunas2]:[Colunas13]])</f>
        <v>443466.65</v>
      </c>
    </row>
    <row r="23" spans="1:14" ht="16.5" thickBot="1" x14ac:dyDescent="0.3">
      <c r="A23" s="27" t="s">
        <v>40</v>
      </c>
      <c r="B23" s="17">
        <v>14299.62</v>
      </c>
      <c r="C23" s="17">
        <v>47569.34</v>
      </c>
      <c r="D23" s="17">
        <v>51847.38</v>
      </c>
      <c r="E23" s="17">
        <v>1025.1300000000001</v>
      </c>
      <c r="F23" s="17">
        <v>509.69</v>
      </c>
      <c r="G23" s="17">
        <v>5091.28</v>
      </c>
      <c r="H23" s="17">
        <v>2342.23</v>
      </c>
      <c r="I23" s="17">
        <v>2262.63</v>
      </c>
      <c r="J23" s="17">
        <v>2644.92</v>
      </c>
      <c r="K23" s="17"/>
      <c r="L23" s="17"/>
      <c r="M23" s="26"/>
      <c r="N23" s="8">
        <f>SUM(Tabela2[[#This Row],[Colunas2]:[Colunas13]])</f>
        <v>127592.22</v>
      </c>
    </row>
    <row r="24" spans="1:14" ht="16.5" thickBot="1" x14ac:dyDescent="0.3">
      <c r="A24" s="27" t="s">
        <v>31</v>
      </c>
      <c r="B24" s="17">
        <v>578077.48</v>
      </c>
      <c r="C24" s="17">
        <v>399094.76</v>
      </c>
      <c r="D24" s="17">
        <v>385387.45000000007</v>
      </c>
      <c r="E24" s="17">
        <v>370710.92</v>
      </c>
      <c r="F24" s="17">
        <v>406608.06</v>
      </c>
      <c r="G24" s="17">
        <v>364592.37</v>
      </c>
      <c r="H24" s="17">
        <v>373916.54000000004</v>
      </c>
      <c r="I24" s="17">
        <v>409306.58</v>
      </c>
      <c r="J24" s="17">
        <v>393825.46</v>
      </c>
      <c r="K24" s="17"/>
      <c r="L24" s="17"/>
      <c r="M24" s="26"/>
      <c r="N24" s="8">
        <f>SUM(Tabela2[[#This Row],[Colunas2]:[Colunas13]])</f>
        <v>3681519.62</v>
      </c>
    </row>
    <row r="25" spans="1:14" ht="16.5" thickBot="1" x14ac:dyDescent="0.3">
      <c r="A25" s="27" t="s">
        <v>41</v>
      </c>
      <c r="B25" s="17">
        <v>91565.180000000022</v>
      </c>
      <c r="C25" s="17">
        <v>87558.720000000001</v>
      </c>
      <c r="D25" s="17">
        <v>27246.869999999995</v>
      </c>
      <c r="E25" s="17">
        <v>20947.18</v>
      </c>
      <c r="F25" s="17">
        <v>2223.09</v>
      </c>
      <c r="G25" s="17">
        <v>7175.7000000000007</v>
      </c>
      <c r="H25" s="17">
        <v>36331.93</v>
      </c>
      <c r="I25" s="17">
        <v>40447.980000000003</v>
      </c>
      <c r="J25" s="17">
        <v>68140.53</v>
      </c>
      <c r="K25" s="17"/>
      <c r="L25" s="17"/>
      <c r="M25" s="26"/>
      <c r="N25" s="8">
        <f>SUM(Tabela2[[#This Row],[Colunas2]:[Colunas13]])</f>
        <v>381637.18000000005</v>
      </c>
    </row>
    <row r="26" spans="1:14" ht="16.5" thickBot="1" x14ac:dyDescent="0.3">
      <c r="A26" s="27" t="s">
        <v>26</v>
      </c>
      <c r="B26" s="17">
        <v>1072.97</v>
      </c>
      <c r="C26" s="17">
        <v>8586.44</v>
      </c>
      <c r="D26" s="17">
        <v>2411.9700000000003</v>
      </c>
      <c r="E26" s="17">
        <v>5885.8899999999994</v>
      </c>
      <c r="F26" s="17">
        <v>3720.42</v>
      </c>
      <c r="G26" s="17">
        <v>7295.44</v>
      </c>
      <c r="H26" s="17">
        <v>4090.57</v>
      </c>
      <c r="I26" s="17">
        <v>11243.380000000001</v>
      </c>
      <c r="J26" s="17">
        <v>9195.08</v>
      </c>
      <c r="K26" s="17"/>
      <c r="L26" s="17"/>
      <c r="M26" s="26"/>
      <c r="N26" s="8">
        <f>SUM(Tabela2[[#This Row],[Colunas2]:[Colunas13]])</f>
        <v>53502.16</v>
      </c>
    </row>
    <row r="27" spans="1:14" ht="16.5" thickBot="1" x14ac:dyDescent="0.3">
      <c r="A27" s="27" t="s">
        <v>27</v>
      </c>
      <c r="B27" s="17">
        <v>134976.74</v>
      </c>
      <c r="C27" s="17">
        <v>99960.07</v>
      </c>
      <c r="D27" s="17">
        <v>110063.82</v>
      </c>
      <c r="E27" s="17">
        <v>96554.040000000008</v>
      </c>
      <c r="F27" s="17">
        <v>55106.62</v>
      </c>
      <c r="G27" s="17">
        <v>160579.79</v>
      </c>
      <c r="H27" s="17">
        <v>120781.75999999999</v>
      </c>
      <c r="I27" s="17">
        <v>98850.35</v>
      </c>
      <c r="J27" s="17">
        <v>142610.55000000002</v>
      </c>
      <c r="K27" s="17"/>
      <c r="L27" s="17"/>
      <c r="M27" s="26"/>
      <c r="N27" s="8">
        <f>SUM(Tabela2[[#This Row],[Colunas2]:[Colunas13]])</f>
        <v>1019483.7400000001</v>
      </c>
    </row>
    <row r="28" spans="1:14" ht="16.5" thickBot="1" x14ac:dyDescent="0.3">
      <c r="A28" s="56" t="s">
        <v>42</v>
      </c>
      <c r="B28" s="17">
        <v>76966.780000000013</v>
      </c>
      <c r="C28" s="17">
        <v>72084.7</v>
      </c>
      <c r="D28" s="17">
        <v>78291.240000000005</v>
      </c>
      <c r="E28" s="17">
        <v>76540.78</v>
      </c>
      <c r="F28" s="17">
        <v>77540.070000000007</v>
      </c>
      <c r="G28" s="17">
        <v>78293.86</v>
      </c>
      <c r="H28" s="17">
        <v>80283.67</v>
      </c>
      <c r="I28" s="17">
        <v>80146.84</v>
      </c>
      <c r="J28" s="17">
        <v>83416.340000000011</v>
      </c>
      <c r="K28" s="17"/>
      <c r="L28" s="17"/>
      <c r="M28" s="26"/>
      <c r="N28" s="8">
        <f>SUM(Tabela2[[#This Row],[Colunas2]:[Colunas13]])</f>
        <v>703564.27999999991</v>
      </c>
    </row>
    <row r="29" spans="1:14" ht="16.5" thickBot="1" x14ac:dyDescent="0.3">
      <c r="A29" s="1" t="s">
        <v>28</v>
      </c>
      <c r="B29" s="18">
        <v>681907.25</v>
      </c>
      <c r="C29" s="17">
        <v>582623.72</v>
      </c>
      <c r="D29" s="17">
        <v>607654.24000000011</v>
      </c>
      <c r="E29" s="17">
        <v>572727.47</v>
      </c>
      <c r="F29" s="17">
        <v>575045.64999999991</v>
      </c>
      <c r="G29" s="17">
        <v>560119.86</v>
      </c>
      <c r="H29" s="17">
        <v>581874.52</v>
      </c>
      <c r="I29" s="17">
        <v>559862.80000000005</v>
      </c>
      <c r="J29" s="17">
        <v>617726.53</v>
      </c>
      <c r="K29" s="17"/>
      <c r="L29" s="17"/>
      <c r="M29" s="26"/>
      <c r="N29" s="8">
        <f>SUM(Tabela2[[#This Row],[Colunas2]:[Colunas13]])</f>
        <v>5339542.04</v>
      </c>
    </row>
    <row r="30" spans="1:14" ht="16.5" thickBot="1" x14ac:dyDescent="0.3">
      <c r="A30" s="1" t="s">
        <v>33</v>
      </c>
      <c r="B30" s="18">
        <v>429831.87</v>
      </c>
      <c r="C30" s="17">
        <v>406793.23999999993</v>
      </c>
      <c r="D30" s="17">
        <v>386104.27000000008</v>
      </c>
      <c r="E30" s="17">
        <v>394396.29</v>
      </c>
      <c r="F30" s="17">
        <v>395086.97999999992</v>
      </c>
      <c r="G30" s="17">
        <v>395184.85000000003</v>
      </c>
      <c r="H30" s="17">
        <v>388782.83999999997</v>
      </c>
      <c r="I30" s="17">
        <v>394125.21</v>
      </c>
      <c r="J30" s="17">
        <v>401954.61000000004</v>
      </c>
      <c r="K30" s="17"/>
      <c r="L30" s="17"/>
      <c r="M30" s="26"/>
      <c r="N30" s="8">
        <f>SUM(Tabela2[[#This Row],[Colunas2]:[Colunas13]])</f>
        <v>3592260.1599999997</v>
      </c>
    </row>
    <row r="31" spans="1:14" ht="16.5" thickBot="1" x14ac:dyDescent="0.3">
      <c r="A31" s="27" t="s">
        <v>34</v>
      </c>
      <c r="B31" s="17">
        <v>428198.8</v>
      </c>
      <c r="C31" s="17">
        <v>406793.23999999993</v>
      </c>
      <c r="D31" s="17">
        <v>386104.27000000008</v>
      </c>
      <c r="E31" s="17">
        <v>394396.29</v>
      </c>
      <c r="F31" s="17">
        <v>395086.97999999992</v>
      </c>
      <c r="G31" s="17">
        <v>395184.85000000003</v>
      </c>
      <c r="H31" s="17">
        <v>388782.83999999997</v>
      </c>
      <c r="I31" s="17">
        <v>394125.21</v>
      </c>
      <c r="J31" s="17">
        <v>401954.61000000004</v>
      </c>
      <c r="K31" s="17"/>
      <c r="L31" s="17"/>
      <c r="M31" s="26"/>
      <c r="N31" s="8">
        <f>SUM(Tabela2[[#This Row],[Colunas2]:[Colunas13]])</f>
        <v>3590627.09</v>
      </c>
    </row>
    <row r="32" spans="1:14" ht="16.5" thickBot="1" x14ac:dyDescent="0.3">
      <c r="A32" s="27" t="s">
        <v>35</v>
      </c>
      <c r="B32" s="17">
        <v>1633.0700000000002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/>
      <c r="L32" s="17"/>
      <c r="M32" s="26"/>
      <c r="N32" s="8">
        <f>SUM(Tabela2[[#This Row],[Colunas2]:[Colunas13]])</f>
        <v>1633.0700000000002</v>
      </c>
    </row>
    <row r="33" spans="1:14" ht="16.5" thickBot="1" x14ac:dyDescent="0.3">
      <c r="A33" s="27" t="s">
        <v>36</v>
      </c>
      <c r="B33" s="17">
        <v>252075.38000000003</v>
      </c>
      <c r="C33" s="17">
        <v>175830.48000000004</v>
      </c>
      <c r="D33" s="17">
        <v>221549.97</v>
      </c>
      <c r="E33" s="17">
        <v>178331.18</v>
      </c>
      <c r="F33" s="17">
        <v>179958.67</v>
      </c>
      <c r="G33" s="17">
        <v>164935.00999999998</v>
      </c>
      <c r="H33" s="17">
        <v>193091.68000000002</v>
      </c>
      <c r="I33" s="17">
        <v>165737.59</v>
      </c>
      <c r="J33" s="17">
        <v>215771.92</v>
      </c>
      <c r="K33" s="17"/>
      <c r="L33" s="17"/>
      <c r="M33" s="26"/>
      <c r="N33" s="8">
        <f>SUM(Tabela2[[#This Row],[Colunas2]:[Colunas13]])</f>
        <v>1747281.88</v>
      </c>
    </row>
    <row r="34" spans="1:14" ht="16.5" thickBot="1" x14ac:dyDescent="0.3">
      <c r="A34" s="1" t="s">
        <v>15</v>
      </c>
      <c r="B34" s="18">
        <v>415102.69999999995</v>
      </c>
      <c r="C34" s="17">
        <v>514480.74999999994</v>
      </c>
      <c r="D34" s="17">
        <v>372331.89000000007</v>
      </c>
      <c r="E34" s="17">
        <v>362368.08999999997</v>
      </c>
      <c r="F34" s="17">
        <v>384962.66999999993</v>
      </c>
      <c r="G34" s="17">
        <v>396551.45</v>
      </c>
      <c r="H34" s="17">
        <v>393522.53</v>
      </c>
      <c r="I34" s="17">
        <v>417119.15</v>
      </c>
      <c r="J34" s="17">
        <v>282451.64999999997</v>
      </c>
      <c r="K34" s="17"/>
      <c r="L34" s="17"/>
      <c r="M34" s="26"/>
      <c r="N34" s="8">
        <f>SUM(Tabela2[[#This Row],[Colunas2]:[Colunas13]])</f>
        <v>3538890.88</v>
      </c>
    </row>
    <row r="35" spans="1:14" ht="16.5" thickBot="1" x14ac:dyDescent="0.3">
      <c r="A35" s="27" t="s">
        <v>43</v>
      </c>
      <c r="B35" s="17">
        <v>167466.92999999996</v>
      </c>
      <c r="C35" s="17">
        <v>200784.23000000004</v>
      </c>
      <c r="D35" s="17">
        <v>176091.55000000005</v>
      </c>
      <c r="E35" s="17">
        <v>165630.57999999996</v>
      </c>
      <c r="F35" s="17">
        <v>159912.52999999997</v>
      </c>
      <c r="G35" s="17">
        <v>189088.31</v>
      </c>
      <c r="H35" s="17">
        <v>212788.47000000006</v>
      </c>
      <c r="I35" s="17">
        <v>159260.40999999997</v>
      </c>
      <c r="J35" s="17">
        <v>126787.04000000002</v>
      </c>
      <c r="K35" s="17"/>
      <c r="L35" s="17"/>
      <c r="M35" s="26"/>
      <c r="N35" s="8">
        <f>SUM(Tabela2[[#This Row],[Colunas2]:[Colunas13]])</f>
        <v>1557810.05</v>
      </c>
    </row>
    <row r="36" spans="1:14" ht="16.5" thickBot="1" x14ac:dyDescent="0.3">
      <c r="A36" s="27" t="s">
        <v>44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/>
      <c r="L36" s="17"/>
      <c r="M36" s="26"/>
      <c r="N36" s="8">
        <f>SUM(Tabela2[[#This Row],[Colunas2]:[Colunas13]])</f>
        <v>0</v>
      </c>
    </row>
    <row r="37" spans="1:14" ht="16.5" thickBot="1" x14ac:dyDescent="0.3">
      <c r="A37" s="27" t="s">
        <v>45</v>
      </c>
      <c r="B37" s="17">
        <v>247635.76999999996</v>
      </c>
      <c r="C37" s="17">
        <v>313696.5199999999</v>
      </c>
      <c r="D37" s="17">
        <v>196240.34000000003</v>
      </c>
      <c r="E37" s="17">
        <v>196737.51</v>
      </c>
      <c r="F37" s="17">
        <v>225050.13999999998</v>
      </c>
      <c r="G37" s="17">
        <v>207463.14</v>
      </c>
      <c r="H37" s="17">
        <v>180734.05999999997</v>
      </c>
      <c r="I37" s="17">
        <v>257858.74000000005</v>
      </c>
      <c r="J37" s="17">
        <v>155664.60999999996</v>
      </c>
      <c r="K37" s="17"/>
      <c r="L37" s="17"/>
      <c r="M37" s="26"/>
      <c r="N37" s="8">
        <f>SUM(Tabela2[[#This Row],[Colunas2]:[Colunas13]])</f>
        <v>1981080.8299999998</v>
      </c>
    </row>
    <row r="38" spans="1:14" s="31" customFormat="1" ht="16.5" thickBot="1" x14ac:dyDescent="0.3">
      <c r="A38" s="1" t="s">
        <v>46</v>
      </c>
      <c r="B38" s="18">
        <v>9000.92</v>
      </c>
      <c r="C38" s="18">
        <v>0</v>
      </c>
      <c r="D38" s="18">
        <v>8606.89</v>
      </c>
      <c r="E38" s="18">
        <v>0</v>
      </c>
      <c r="F38" s="18">
        <v>0</v>
      </c>
      <c r="G38" s="18">
        <v>0</v>
      </c>
      <c r="H38" s="18">
        <v>0</v>
      </c>
      <c r="I38" s="18">
        <v>8355</v>
      </c>
      <c r="J38" s="18">
        <v>0</v>
      </c>
      <c r="K38" s="18"/>
      <c r="L38" s="18"/>
      <c r="M38" s="26"/>
      <c r="N38" s="8">
        <f>SUM(Tabela2[[#This Row],[Colunas2]:[Colunas13]])</f>
        <v>25962.809999999998</v>
      </c>
    </row>
    <row r="39" spans="1:14" ht="16.5" thickBot="1" x14ac:dyDescent="0.3">
      <c r="A39" s="27" t="s">
        <v>47</v>
      </c>
      <c r="B39" s="17">
        <v>9000.92</v>
      </c>
      <c r="C39" s="17">
        <v>0</v>
      </c>
      <c r="D39" s="17">
        <v>8606.89</v>
      </c>
      <c r="E39" s="17">
        <v>0</v>
      </c>
      <c r="F39" s="17">
        <v>0</v>
      </c>
      <c r="G39" s="17">
        <v>0</v>
      </c>
      <c r="H39" s="17">
        <v>0</v>
      </c>
      <c r="I39" s="17">
        <v>8355</v>
      </c>
      <c r="J39" s="17">
        <v>0</v>
      </c>
      <c r="K39" s="17"/>
      <c r="L39" s="17"/>
      <c r="M39" s="26"/>
      <c r="N39" s="8">
        <f>SUM(Tabela2[[#This Row],[Colunas2]:[Colunas13]])</f>
        <v>25962.809999999998</v>
      </c>
    </row>
    <row r="40" spans="1:14" ht="16.5" thickBot="1" x14ac:dyDescent="0.3">
      <c r="A40" s="27" t="s">
        <v>48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/>
      <c r="L40" s="17"/>
      <c r="M40" s="26"/>
      <c r="N40" s="8">
        <f>SUM(Tabela2[[#This Row],[Colunas2]:[Colunas13]])</f>
        <v>0</v>
      </c>
    </row>
    <row r="41" spans="1:14" ht="16.5" thickBot="1" x14ac:dyDescent="0.3">
      <c r="A41" s="27" t="s">
        <v>49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/>
      <c r="L41" s="17"/>
      <c r="M41" s="26"/>
      <c r="N41" s="8">
        <f>SUM(Tabela2[[#This Row],[Colunas2]:[Colunas13]])</f>
        <v>0</v>
      </c>
    </row>
    <row r="42" spans="1:14" ht="16.5" thickBot="1" x14ac:dyDescent="0.3">
      <c r="A42" s="27" t="s">
        <v>50</v>
      </c>
      <c r="B42" s="17">
        <v>88023.040000000008</v>
      </c>
      <c r="C42" s="17">
        <v>82320.77</v>
      </c>
      <c r="D42" s="17">
        <v>80201.820000000007</v>
      </c>
      <c r="E42" s="17">
        <v>92292.889999999985</v>
      </c>
      <c r="F42" s="17">
        <v>84962.340000000011</v>
      </c>
      <c r="G42" s="17">
        <v>83883.900000000009</v>
      </c>
      <c r="H42" s="17">
        <v>81138.320000000022</v>
      </c>
      <c r="I42" s="17">
        <v>76595.73000000001</v>
      </c>
      <c r="J42" s="17">
        <v>82847.600000000006</v>
      </c>
      <c r="K42" s="17"/>
      <c r="L42" s="17"/>
      <c r="M42" s="26"/>
      <c r="N42" s="8">
        <f>SUM(Tabela2[[#This Row],[Colunas2]:[Colunas13]])</f>
        <v>752266.41</v>
      </c>
    </row>
    <row r="43" spans="1:14" ht="16.5" thickBot="1" x14ac:dyDescent="0.3">
      <c r="A43" s="27" t="s">
        <v>51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/>
      <c r="L43" s="17"/>
      <c r="M43" s="26"/>
      <c r="N43" s="8">
        <f>SUM(Tabela2[[#This Row],[Colunas2]:[Colunas13]])</f>
        <v>0</v>
      </c>
    </row>
    <row r="44" spans="1:14" ht="16.5" thickBot="1" x14ac:dyDescent="0.3">
      <c r="A44" s="56" t="s">
        <v>18</v>
      </c>
      <c r="B44" s="17">
        <v>628.10000000000036</v>
      </c>
      <c r="C44" s="17">
        <v>550.80000000000018</v>
      </c>
      <c r="D44" s="17">
        <v>530.4</v>
      </c>
      <c r="E44" s="17">
        <v>603.50000000000023</v>
      </c>
      <c r="F44" s="17">
        <v>907.80000000000007</v>
      </c>
      <c r="G44" s="17">
        <v>592.25</v>
      </c>
      <c r="H44" s="17">
        <v>545.70000000000005</v>
      </c>
      <c r="I44" s="17">
        <v>600.10000000000014</v>
      </c>
      <c r="J44" s="17">
        <v>492.64999999999992</v>
      </c>
      <c r="K44" s="17"/>
      <c r="L44" s="17"/>
      <c r="M44" s="26"/>
      <c r="N44" s="8">
        <f>SUM(Tabela2[[#This Row],[Colunas2]:[Colunas13]])</f>
        <v>5451.3000000000011</v>
      </c>
    </row>
    <row r="45" spans="1:14" ht="16.5" thickBot="1" x14ac:dyDescent="0.3">
      <c r="A45" s="56" t="s">
        <v>16</v>
      </c>
      <c r="B45" s="17">
        <v>306.61</v>
      </c>
      <c r="C45" s="17">
        <v>0</v>
      </c>
      <c r="D45" s="17">
        <v>338.18</v>
      </c>
      <c r="E45" s="17">
        <v>338.18</v>
      </c>
      <c r="F45" s="17">
        <v>338.18</v>
      </c>
      <c r="G45" s="17">
        <v>338.18</v>
      </c>
      <c r="H45" s="17">
        <v>338.18</v>
      </c>
      <c r="I45" s="17">
        <v>0</v>
      </c>
      <c r="J45" s="17">
        <v>338.18</v>
      </c>
      <c r="K45" s="17"/>
      <c r="L45" s="17"/>
      <c r="M45" s="26"/>
      <c r="N45" s="8">
        <f>SUM(Tabela2[[#This Row],[Colunas2]:[Colunas13]])</f>
        <v>2335.69</v>
      </c>
    </row>
    <row r="46" spans="1:14" ht="16.5" thickBot="1" x14ac:dyDescent="0.3">
      <c r="A46" s="56" t="s">
        <v>17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/>
      <c r="L46" s="17"/>
      <c r="M46" s="26"/>
      <c r="N46" s="8">
        <f>SUM(Tabela2[[#This Row],[Colunas2]:[Colunas13]])</f>
        <v>0</v>
      </c>
    </row>
    <row r="47" spans="1:14" ht="16.5" thickBot="1" x14ac:dyDescent="0.3">
      <c r="A47" s="56" t="s">
        <v>52</v>
      </c>
      <c r="B47" s="17">
        <v>91611.890000000014</v>
      </c>
      <c r="C47" s="17">
        <v>93094.57</v>
      </c>
      <c r="D47" s="17">
        <v>82859.840000000011</v>
      </c>
      <c r="E47" s="17">
        <v>66696.849999999991</v>
      </c>
      <c r="F47" s="17">
        <v>76599.209999999992</v>
      </c>
      <c r="G47" s="17">
        <v>68506.03</v>
      </c>
      <c r="H47" s="17">
        <v>87843.409999999989</v>
      </c>
      <c r="I47" s="17">
        <v>89170.02</v>
      </c>
      <c r="J47" s="17">
        <v>102926.34999999999</v>
      </c>
      <c r="K47" s="17"/>
      <c r="L47" s="17"/>
      <c r="M47" s="26"/>
      <c r="N47" s="8">
        <f>SUM(Tabela2[[#This Row],[Colunas2]:[Colunas13]])</f>
        <v>759308.17</v>
      </c>
    </row>
    <row r="48" spans="1:14" ht="16.5" thickBot="1" x14ac:dyDescent="0.3">
      <c r="A48" s="56" t="s">
        <v>53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/>
      <c r="L48" s="17"/>
      <c r="M48" s="26"/>
      <c r="N48" s="8">
        <f>SUM(Tabela2[[#This Row],[Colunas2]:[Colunas13]])</f>
        <v>0</v>
      </c>
    </row>
    <row r="49" spans="1:16" ht="16.5" thickBot="1" x14ac:dyDescent="0.3">
      <c r="A49" s="1" t="s">
        <v>54</v>
      </c>
      <c r="B49" s="32">
        <v>3238862.83</v>
      </c>
      <c r="C49" s="32">
        <v>2961262.32</v>
      </c>
      <c r="D49" s="32">
        <v>2804603.75</v>
      </c>
      <c r="E49" s="32">
        <v>2741728.2199999997</v>
      </c>
      <c r="F49" s="32">
        <v>2705667.62</v>
      </c>
      <c r="G49" s="32">
        <v>2792104.66</v>
      </c>
      <c r="H49" s="32">
        <v>2853485.04</v>
      </c>
      <c r="I49" s="32">
        <v>2837936.4800000004</v>
      </c>
      <c r="J49" s="32">
        <v>2844212.31</v>
      </c>
      <c r="K49" s="32"/>
      <c r="L49" s="32"/>
      <c r="M49" s="58"/>
      <c r="N49" s="8">
        <f>SUM(Tabela2[[#This Row],[Colunas2]:[Colunas13]])</f>
        <v>25779863.23</v>
      </c>
    </row>
    <row r="50" spans="1:16" ht="16.5" thickBot="1" x14ac:dyDescent="0.3">
      <c r="A50" s="1" t="s">
        <v>55</v>
      </c>
      <c r="B50" s="18">
        <v>-377647.31000000006</v>
      </c>
      <c r="C50" s="18">
        <v>-109155.69999999972</v>
      </c>
      <c r="D50" s="18">
        <v>55737.160000000149</v>
      </c>
      <c r="E50" s="18">
        <v>126044.33000000007</v>
      </c>
      <c r="F50" s="18">
        <v>157703.96999999974</v>
      </c>
      <c r="G50" s="18">
        <v>69295.770000000019</v>
      </c>
      <c r="H50" s="18">
        <v>8588.4399999999441</v>
      </c>
      <c r="I50" s="18">
        <v>26453.139999999665</v>
      </c>
      <c r="J50" s="18">
        <v>31219.69000000041</v>
      </c>
      <c r="K50" s="18"/>
      <c r="L50" s="18"/>
      <c r="M50" s="58"/>
      <c r="N50" s="8">
        <f>SUM(Tabela2[[#This Row],[Colunas2]:[Colunas13]])</f>
        <v>-11760.509999999776</v>
      </c>
    </row>
    <row r="51" spans="1:16" ht="32.25" thickBot="1" x14ac:dyDescent="0.3">
      <c r="A51" s="1" t="s">
        <v>56</v>
      </c>
      <c r="B51" s="18">
        <v>3095871.3300000038</v>
      </c>
      <c r="C51" s="18">
        <v>2986715.6300000041</v>
      </c>
      <c r="D51" s="18">
        <v>3042452.7900000047</v>
      </c>
      <c r="E51" s="18">
        <v>3168497.1200000048</v>
      </c>
      <c r="F51" s="18">
        <v>3326201.0900000045</v>
      </c>
      <c r="G51" s="18">
        <v>3395496.860000005</v>
      </c>
      <c r="H51" s="18">
        <v>3404085.3000000054</v>
      </c>
      <c r="I51" s="18">
        <v>3430538.4400000051</v>
      </c>
      <c r="J51" s="18">
        <v>3461758.130000005</v>
      </c>
      <c r="K51" s="18"/>
      <c r="L51" s="18"/>
      <c r="M51" s="58"/>
      <c r="N51" s="57"/>
      <c r="P51" s="4"/>
    </row>
    <row r="52" spans="1:16" ht="16.5" thickBot="1" x14ac:dyDescent="0.3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54"/>
    </row>
    <row r="53" spans="1:16" ht="16.5" thickBot="1" x14ac:dyDescent="0.3">
      <c r="A53" s="77" t="s">
        <v>71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9"/>
      <c r="N53" s="79"/>
    </row>
    <row r="54" spans="1:16" ht="16.5" thickBot="1" x14ac:dyDescent="0.3">
      <c r="A54" s="80" t="s">
        <v>19</v>
      </c>
      <c r="B54" s="81" t="s">
        <v>6</v>
      </c>
      <c r="C54" s="82" t="s">
        <v>7</v>
      </c>
      <c r="D54" s="81" t="s">
        <v>8</v>
      </c>
      <c r="E54" s="82" t="s">
        <v>9</v>
      </c>
      <c r="F54" s="81" t="s">
        <v>10</v>
      </c>
      <c r="G54" s="82" t="s">
        <v>23</v>
      </c>
      <c r="H54" s="81" t="s">
        <v>24</v>
      </c>
      <c r="I54" s="82" t="s">
        <v>0</v>
      </c>
      <c r="J54" s="81" t="s">
        <v>1</v>
      </c>
      <c r="K54" s="83" t="s">
        <v>3</v>
      </c>
      <c r="L54" s="84" t="s">
        <v>4</v>
      </c>
      <c r="M54" s="85" t="s">
        <v>5</v>
      </c>
      <c r="N54" s="81"/>
    </row>
    <row r="55" spans="1:16" ht="16.5" thickBot="1" x14ac:dyDescent="0.3">
      <c r="A55" s="86" t="s">
        <v>72</v>
      </c>
      <c r="B55" s="75">
        <v>0</v>
      </c>
      <c r="C55" s="87"/>
      <c r="D55" s="75"/>
      <c r="E55" s="88"/>
      <c r="F55" s="75"/>
      <c r="G55" s="88"/>
      <c r="H55" s="75"/>
      <c r="I55" s="88"/>
      <c r="J55" s="75">
        <v>17789.490000000002</v>
      </c>
      <c r="K55" s="88"/>
      <c r="L55" s="74"/>
      <c r="M55" s="88"/>
      <c r="N55" s="75"/>
    </row>
    <row r="56" spans="1:16" ht="16.5" thickBot="1" x14ac:dyDescent="0.3">
      <c r="A56" s="86" t="s">
        <v>73</v>
      </c>
      <c r="B56" s="76">
        <v>0</v>
      </c>
      <c r="C56" s="89"/>
      <c r="D56" s="76"/>
      <c r="E56" s="90"/>
      <c r="F56" s="76"/>
      <c r="G56" s="90"/>
      <c r="H56" s="91"/>
      <c r="I56" s="88"/>
      <c r="J56" s="75"/>
      <c r="K56" s="88"/>
      <c r="L56" s="75"/>
      <c r="M56" s="88"/>
      <c r="N56" s="76"/>
      <c r="P56" s="4"/>
    </row>
    <row r="57" spans="1:16" ht="16.5" thickBot="1" x14ac:dyDescent="0.3">
      <c r="A57" s="92" t="s">
        <v>74</v>
      </c>
      <c r="B57" s="93">
        <f>SUM(B55:B56)</f>
        <v>0</v>
      </c>
      <c r="C57" s="94">
        <f t="shared" ref="C57:M57" si="0">SUM(C55:C56)</f>
        <v>0</v>
      </c>
      <c r="D57" s="93">
        <f t="shared" si="0"/>
        <v>0</v>
      </c>
      <c r="E57" s="94">
        <f t="shared" si="0"/>
        <v>0</v>
      </c>
      <c r="F57" s="93">
        <f t="shared" si="0"/>
        <v>0</v>
      </c>
      <c r="G57" s="94">
        <f t="shared" si="0"/>
        <v>0</v>
      </c>
      <c r="H57" s="93">
        <f t="shared" si="0"/>
        <v>0</v>
      </c>
      <c r="I57" s="94">
        <f t="shared" si="0"/>
        <v>0</v>
      </c>
      <c r="J57" s="93">
        <f t="shared" si="0"/>
        <v>17789.490000000002</v>
      </c>
      <c r="K57" s="94">
        <f t="shared" si="0"/>
        <v>0</v>
      </c>
      <c r="L57" s="93">
        <f t="shared" si="0"/>
        <v>0</v>
      </c>
      <c r="M57" s="94">
        <f t="shared" si="0"/>
        <v>0</v>
      </c>
      <c r="N57" s="93">
        <f>SUM(B57:M57)</f>
        <v>17789.490000000002</v>
      </c>
      <c r="P57" s="4"/>
    </row>
    <row r="58" spans="1:16" ht="16.5" thickBot="1" x14ac:dyDescent="0.3">
      <c r="B58" s="4"/>
      <c r="C58" s="33"/>
      <c r="D58" s="11"/>
      <c r="E58" s="11"/>
      <c r="F58" s="34"/>
      <c r="G58" s="34"/>
      <c r="H58" s="34"/>
      <c r="I58" s="35"/>
      <c r="J58" s="35"/>
      <c r="K58" s="35"/>
      <c r="L58" s="35"/>
      <c r="M58" s="34"/>
      <c r="N58" s="55"/>
      <c r="P58" s="4"/>
    </row>
    <row r="59" spans="1:16" ht="16.5" thickBot="1" x14ac:dyDescent="0.3">
      <c r="A59" s="36" t="s">
        <v>57</v>
      </c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8"/>
      <c r="N59" s="55"/>
    </row>
    <row r="60" spans="1:16" ht="16.5" thickBot="1" x14ac:dyDescent="0.3">
      <c r="A60" s="2" t="s">
        <v>19</v>
      </c>
      <c r="B60" s="6" t="s">
        <v>6</v>
      </c>
      <c r="C60" s="6" t="s">
        <v>7</v>
      </c>
      <c r="D60" s="6" t="s">
        <v>8</v>
      </c>
      <c r="E60" s="6" t="s">
        <v>9</v>
      </c>
      <c r="F60" s="6" t="s">
        <v>10</v>
      </c>
      <c r="G60" s="6" t="s">
        <v>23</v>
      </c>
      <c r="H60" s="6" t="s">
        <v>24</v>
      </c>
      <c r="I60" s="6" t="s">
        <v>0</v>
      </c>
      <c r="J60" s="6" t="s">
        <v>1</v>
      </c>
      <c r="K60" s="6" t="s">
        <v>3</v>
      </c>
      <c r="L60" s="6" t="s">
        <v>4</v>
      </c>
      <c r="M60" s="39" t="s">
        <v>5</v>
      </c>
      <c r="N60" s="40"/>
    </row>
    <row r="61" spans="1:16" ht="16.5" thickBot="1" x14ac:dyDescent="0.3">
      <c r="A61" s="27" t="s">
        <v>21</v>
      </c>
      <c r="B61" s="64">
        <v>1000</v>
      </c>
      <c r="C61" s="59">
        <v>1000</v>
      </c>
      <c r="D61" s="5">
        <v>1000</v>
      </c>
      <c r="E61" s="59">
        <v>972.8</v>
      </c>
      <c r="F61" s="62">
        <v>1000</v>
      </c>
      <c r="G61" s="59">
        <v>1000</v>
      </c>
      <c r="H61" s="62">
        <v>1000</v>
      </c>
      <c r="I61" s="59">
        <v>1000</v>
      </c>
      <c r="J61" s="61">
        <v>1000</v>
      </c>
      <c r="K61" s="59"/>
      <c r="L61" s="61"/>
      <c r="M61" s="59"/>
      <c r="N61" s="2"/>
    </row>
    <row r="62" spans="1:16" ht="16.5" thickBot="1" x14ac:dyDescent="0.3">
      <c r="A62" s="27" t="s">
        <v>22</v>
      </c>
      <c r="B62" s="64">
        <v>3094871.33</v>
      </c>
      <c r="C62" s="59">
        <f>175866.44+10843.8+1684.67+4166.64+2696433.07+96721.01</f>
        <v>2985715.6299999994</v>
      </c>
      <c r="D62" s="17">
        <v>3040952.79</v>
      </c>
      <c r="E62" s="59">
        <f>299880.05+11052.14+1718.45+4244.87+2751480.85+98647.96</f>
        <v>3167024.3200000003</v>
      </c>
      <c r="F62" s="70">
        <v>3324701.09</v>
      </c>
      <c r="G62" s="59">
        <v>3393996.86</v>
      </c>
      <c r="H62" s="70">
        <v>3402585.3</v>
      </c>
      <c r="I62" s="59">
        <v>3429038.44</v>
      </c>
      <c r="J62" s="61">
        <v>3460258.13</v>
      </c>
      <c r="K62" s="59"/>
      <c r="L62" s="61"/>
      <c r="M62" s="59"/>
      <c r="N62" s="2"/>
    </row>
    <row r="63" spans="1:16" ht="16.5" customHeight="1" thickBot="1" x14ac:dyDescent="0.3">
      <c r="A63" s="27" t="s">
        <v>58</v>
      </c>
      <c r="B63" s="65">
        <v>0</v>
      </c>
      <c r="C63" s="59"/>
      <c r="D63" s="41">
        <v>500</v>
      </c>
      <c r="E63" s="59">
        <v>500</v>
      </c>
      <c r="F63" s="71">
        <v>500</v>
      </c>
      <c r="G63" s="59">
        <v>500</v>
      </c>
      <c r="H63" s="62">
        <v>500</v>
      </c>
      <c r="I63" s="59">
        <v>500</v>
      </c>
      <c r="J63" s="62">
        <v>500</v>
      </c>
      <c r="K63" s="59"/>
      <c r="L63" s="62"/>
      <c r="M63" s="59"/>
      <c r="N63" s="42"/>
    </row>
    <row r="64" spans="1:16" ht="16.5" customHeight="1" thickBot="1" x14ac:dyDescent="0.3">
      <c r="A64" s="2" t="s">
        <v>2</v>
      </c>
      <c r="B64" s="43">
        <f>B61+B62+B63</f>
        <v>3095871.33</v>
      </c>
      <c r="C64" s="43">
        <f t="shared" ref="C64:M64" si="1">C61+C62+C63</f>
        <v>2986715.6299999994</v>
      </c>
      <c r="D64" s="43">
        <v>3042452.79</v>
      </c>
      <c r="E64" s="43">
        <f t="shared" si="1"/>
        <v>3168497.12</v>
      </c>
      <c r="F64" s="43">
        <f t="shared" si="1"/>
        <v>3326201.09</v>
      </c>
      <c r="G64" s="43">
        <f>G61+G62+G63</f>
        <v>3395496.86</v>
      </c>
      <c r="H64" s="43">
        <f t="shared" si="1"/>
        <v>3404085.3</v>
      </c>
      <c r="I64" s="43">
        <f t="shared" si="1"/>
        <v>3430538.44</v>
      </c>
      <c r="J64" s="43">
        <f t="shared" si="1"/>
        <v>3461758.13</v>
      </c>
      <c r="K64" s="43">
        <f t="shared" si="1"/>
        <v>0</v>
      </c>
      <c r="L64" s="43">
        <f t="shared" si="1"/>
        <v>0</v>
      </c>
      <c r="M64" s="43">
        <f t="shared" si="1"/>
        <v>0</v>
      </c>
      <c r="N64" s="44"/>
    </row>
    <row r="65" spans="1:14" ht="16.5" thickBot="1" x14ac:dyDescent="0.3">
      <c r="A65" s="45"/>
      <c r="B65" s="46"/>
      <c r="C65" s="46"/>
      <c r="D65" s="46"/>
      <c r="E65" s="45"/>
      <c r="F65" s="46"/>
      <c r="G65" s="45"/>
      <c r="H65" s="46"/>
      <c r="I65" s="45"/>
      <c r="J65" s="46"/>
      <c r="K65" s="46"/>
      <c r="L65" s="45"/>
      <c r="M65" s="47"/>
    </row>
    <row r="66" spans="1:14" ht="16.5" thickBot="1" x14ac:dyDescent="0.3">
      <c r="A66" s="19" t="s">
        <v>59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1"/>
      <c r="N66" s="48"/>
    </row>
    <row r="67" spans="1:14" ht="16.5" thickBot="1" x14ac:dyDescent="0.3">
      <c r="A67" s="7" t="s">
        <v>19</v>
      </c>
      <c r="B67" s="9" t="s">
        <v>6</v>
      </c>
      <c r="C67" s="9" t="s">
        <v>7</v>
      </c>
      <c r="D67" s="9" t="s">
        <v>8</v>
      </c>
      <c r="E67" s="9" t="s">
        <v>9</v>
      </c>
      <c r="F67" s="9" t="s">
        <v>10</v>
      </c>
      <c r="G67" s="9" t="s">
        <v>23</v>
      </c>
      <c r="H67" s="9" t="s">
        <v>24</v>
      </c>
      <c r="I67" s="9" t="s">
        <v>0</v>
      </c>
      <c r="J67" s="9" t="s">
        <v>1</v>
      </c>
      <c r="K67" s="9" t="s">
        <v>3</v>
      </c>
      <c r="L67" s="9" t="s">
        <v>4</v>
      </c>
      <c r="M67" s="9" t="s">
        <v>5</v>
      </c>
      <c r="N67" s="48"/>
    </row>
    <row r="68" spans="1:14" ht="16.5" thickBot="1" x14ac:dyDescent="0.3">
      <c r="A68" s="7" t="s">
        <v>17</v>
      </c>
      <c r="B68" s="66">
        <v>2687503.94</v>
      </c>
      <c r="C68" s="68">
        <f>10843.8+4166.64+2696433.07</f>
        <v>2711443.51</v>
      </c>
      <c r="D68" s="49">
        <v>2742306.7</v>
      </c>
      <c r="E68" s="69">
        <f>11052.14+4244.87+2751480.85</f>
        <v>2766777.86</v>
      </c>
      <c r="F68" s="62">
        <v>2796920.68</v>
      </c>
      <c r="G68" s="69">
        <v>2825999.4</v>
      </c>
      <c r="H68" s="72">
        <v>2834967.96</v>
      </c>
      <c r="I68" s="60">
        <v>2851932.35</v>
      </c>
      <c r="J68" s="61">
        <v>2853990.13</v>
      </c>
      <c r="K68" s="60"/>
      <c r="L68" s="63"/>
      <c r="M68" s="60"/>
      <c r="N68" s="50"/>
    </row>
    <row r="69" spans="1:14" ht="16.5" thickBot="1" x14ac:dyDescent="0.3">
      <c r="A69" s="7" t="s">
        <v>29</v>
      </c>
      <c r="B69" s="67">
        <v>408367.39</v>
      </c>
      <c r="C69" s="68">
        <f>1000+175866.44+1684.67+96721.01</f>
        <v>275272.12</v>
      </c>
      <c r="D69" s="26">
        <v>300146.08999999997</v>
      </c>
      <c r="E69" s="60">
        <f>972.8+299880.05+1718.45+98647.96+500</f>
        <v>401719.26</v>
      </c>
      <c r="F69" s="70">
        <v>529280.41</v>
      </c>
      <c r="G69" s="60">
        <v>569497.46</v>
      </c>
      <c r="H69" s="70">
        <v>569117.34</v>
      </c>
      <c r="I69" s="60">
        <v>578606.09</v>
      </c>
      <c r="J69" s="61">
        <v>607768</v>
      </c>
      <c r="K69" s="60"/>
      <c r="L69" s="63"/>
      <c r="M69" s="60"/>
      <c r="N69" s="48"/>
    </row>
    <row r="70" spans="1:14" ht="16.5" thickBot="1" x14ac:dyDescent="0.3">
      <c r="A70" s="12" t="s">
        <v>2</v>
      </c>
      <c r="B70" s="51">
        <f>B68+B69</f>
        <v>3095871.33</v>
      </c>
      <c r="C70" s="51">
        <f>C68+C69</f>
        <v>2986715.63</v>
      </c>
      <c r="D70" s="51">
        <v>3042452.79</v>
      </c>
      <c r="E70" s="51">
        <f>E68+E69</f>
        <v>3168497.12</v>
      </c>
      <c r="F70" s="51">
        <f t="shared" ref="F70:M70" si="2">F68+F69</f>
        <v>3326201.0900000003</v>
      </c>
      <c r="G70" s="51">
        <f t="shared" si="2"/>
        <v>3395496.86</v>
      </c>
      <c r="H70" s="51">
        <f t="shared" si="2"/>
        <v>3404085.3</v>
      </c>
      <c r="I70" s="51">
        <f t="shared" si="2"/>
        <v>3430538.44</v>
      </c>
      <c r="J70" s="52">
        <f t="shared" si="2"/>
        <v>3461758.13</v>
      </c>
      <c r="K70" s="51">
        <f t="shared" si="2"/>
        <v>0</v>
      </c>
      <c r="L70" s="51">
        <f t="shared" si="2"/>
        <v>0</v>
      </c>
      <c r="M70" s="13">
        <f t="shared" si="2"/>
        <v>0</v>
      </c>
      <c r="N70" s="53"/>
    </row>
  </sheetData>
  <protectedRanges>
    <protectedRange sqref="M3:M4" name="Intervalo1"/>
    <protectedRange sqref="J55" name="Intervalo1_3"/>
    <protectedRange sqref="B57:M57" name="Intervalo5_2_5_1"/>
    <protectedRange sqref="B53:M53 B56:M56 B55:I55 K55:M55" name="Intervalo5_1_4"/>
    <protectedRange sqref="D61:D62" name="Intervalo3_1_8_2"/>
    <protectedRange sqref="B61:B62" name="Intervalo3_1_4_2"/>
    <protectedRange sqref="C61:C62" name="Intervalo3_1_1_1_2"/>
    <protectedRange sqref="E61:E62" name="Intervalo3_1_5_2"/>
    <protectedRange sqref="F61:F62" name="Intervalo3_1_10"/>
    <protectedRange sqref="G61:G62" name="Intervalo3_1_6_2"/>
    <protectedRange sqref="H61:H62" name="Intervalo3_1_7_2"/>
    <protectedRange sqref="I61:I62" name="Intervalo3_1_1_3"/>
    <protectedRange sqref="I68" name="Intervalo3_1_9_1"/>
    <protectedRange sqref="J61:J62" name="Intervalo3_1_2_2"/>
  </protectedRanges>
  <mergeCells count="1">
    <mergeCell ref="K1:M1"/>
  </mergeCells>
  <pageMargins left="0.19685039370078741" right="0.19685039370078741" top="1.299212598425197" bottom="0.94652777777777775" header="0.19685039370078741" footer="0.31496062992125984"/>
  <pageSetup paperSize="9" scale="58" fitToHeight="0" orientation="landscape" r:id="rId1"/>
  <headerFooter>
    <oddHeader>&amp;L&amp;G&amp;C&amp;"-,Negrito"&amp;14RELATÓRIO - GESTÃO EM SAÚDE
RELATÓRIO - DEMONSTRATIVO DO FLUXO DE CAIXA
CENTRO DE REFERÊNCIA DA SAÚDE DA MULHER - MATER 
- PERÍODO: 2023
&amp;R&amp;G</oddHeader>
    <oddFooter xml:space="preserve">&amp;C&amp;12 Rua Galileu Galilei nº 1800 sala 203 – Bairro Condomínio Itamaraty –14024-193 – Ribeirão Preto – SP
Fone: (16) 3505 8152 – E-mail: pcontas@faepa.br
CNPJ 57.722.118/0005-74 – Sede Administrativa 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Fluxo de Caixa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f0204</dc:creator>
  <cp:lastModifiedBy>Daniela Avelino Sasaki</cp:lastModifiedBy>
  <cp:lastPrinted>2021-12-21T18:47:52Z</cp:lastPrinted>
  <dcterms:created xsi:type="dcterms:W3CDTF">2008-07-21T21:08:00Z</dcterms:created>
  <dcterms:modified xsi:type="dcterms:W3CDTF">2023-10-23T20:09:52Z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1987554530</vt:i4>
  </property>
  <property fmtid="{D5CDD505-2E9C-101B-9397-08002B2CF9AE}" pid="3" name="_NewReviewCycle">
    <vt:lpwstr/>
  </property>
  <property fmtid="{D5CDD505-2E9C-101B-9397-08002B2CF9AE}" pid="4" name="_EmailSubject">
    <vt:lpwstr>prestação contas 11 2008.xls</vt:lpwstr>
  </property>
  <property fmtid="{D5CDD505-2E9C-101B-9397-08002B2CF9AE}" pid="5" name="_AuthorEmail">
    <vt:lpwstr>scofaepa@hcrp.fmrp.usp.br</vt:lpwstr>
  </property>
  <property fmtid="{D5CDD505-2E9C-101B-9397-08002B2CF9AE}" pid="6" name="_AuthorEmailDisplayName">
    <vt:lpwstr>Rita Osorio</vt:lpwstr>
  </property>
  <property fmtid="{D5CDD505-2E9C-101B-9397-08002B2CF9AE}" pid="7" name="_PreviousAdHocReviewCycleID">
    <vt:i4>1920450804</vt:i4>
  </property>
  <property fmtid="{D5CDD505-2E9C-101B-9397-08002B2CF9AE}" pid="8" name="_ReviewingToolsShownOnce">
    <vt:lpwstr/>
  </property>
</Properties>
</file>