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tab\Arquivos Portal Transparencia\08. Contratos de Gestão - Convênios\02. Estaduais\Contrato de Gestão com a Secretaria Estadual de Saúde\03. HEAB\04. Repasses e Despesas\"/>
    </mc:Choice>
  </mc:AlternateContent>
  <xr:revisionPtr revIDLastSave="0" documentId="13_ncr:1_{8331134F-875F-44CC-9B77-2772F78C7407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Fluxo de Caixa" sheetId="35" r:id="rId1"/>
  </sheets>
  <calcPr calcId="191029"/>
</workbook>
</file>

<file path=xl/calcChain.xml><?xml version="1.0" encoding="utf-8"?>
<calcChain xmlns="http://schemas.openxmlformats.org/spreadsheetml/2006/main">
  <c r="N6" i="35" l="1"/>
  <c r="E59" i="35" l="1"/>
  <c r="C64" i="35" l="1"/>
  <c r="C63" i="35"/>
  <c r="C57" i="35"/>
  <c r="E65" i="35" l="1"/>
  <c r="F65" i="35"/>
  <c r="N5" i="35" l="1"/>
  <c r="F59" i="35" l="1"/>
  <c r="G59" i="35"/>
  <c r="J59" i="35"/>
  <c r="K59" i="35"/>
  <c r="L59" i="35"/>
  <c r="M59" i="35"/>
  <c r="D59" i="35"/>
  <c r="C59" i="35"/>
  <c r="B59" i="35"/>
  <c r="M65" i="35" l="1"/>
  <c r="L65" i="35"/>
  <c r="K65" i="35"/>
  <c r="J65" i="35"/>
  <c r="G65" i="35"/>
  <c r="D65" i="35"/>
  <c r="C65" i="35"/>
  <c r="B65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6" i="35"/>
  <c r="N14" i="35"/>
  <c r="N13" i="35"/>
  <c r="N10" i="35"/>
  <c r="N9" i="35"/>
  <c r="N4" i="35"/>
</calcChain>
</file>

<file path=xl/sharedStrings.xml><?xml version="1.0" encoding="utf-8"?>
<sst xmlns="http://schemas.openxmlformats.org/spreadsheetml/2006/main" count="99" uniqueCount="70">
  <si>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</si>
  <si>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</si>
  <si>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</si>
  <si>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</si>
  <si>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</si>
  <si>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</si>
  <si>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</si>
  <si>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</si>
  <si>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</si>
  <si>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</si>
  <si>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</si>
  <si>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</si>
  <si>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</si>
  <si>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</si>
  <si>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</si>
  <si>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</si>
  <si>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</si>
  <si>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</si>
  <si>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</si>
  <si>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</si>
  <si>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</si>
  <si>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</si>
  <si>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</si>
  <si>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</si>
  <si>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</si>
  <si>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 509 - Fluxo de Caixa </t>
  </si>
  <si>
    <t>13º</t>
  </si>
  <si>
    <t>Férias</t>
  </si>
  <si>
    <t>Administrativos</t>
  </si>
  <si>
    <t>Pessoa Física</t>
  </si>
  <si>
    <t>Pessoa Jurídica</t>
  </si>
  <si>
    <t>Assistenciais</t>
  </si>
  <si>
    <t>Serviços Terceirizados</t>
  </si>
  <si>
    <t>Benefícios</t>
  </si>
  <si>
    <t>Encargos Sociais</t>
  </si>
  <si>
    <t>Ordenados</t>
  </si>
  <si>
    <t>Custeio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</si>
  <si>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</si>
  <si>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</si>
  <si>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</si>
  <si>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</si>
  <si>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</si>
  <si>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</si>
  <si>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</si>
  <si>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</si>
  <si>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</si>
  <si>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</si>
  <si>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</si>
  <si>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</si>
  <si>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</si>
  <si>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</si>
  <si>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</si>
  <si>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</si>
  <si>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</si>
  <si>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</si>
  <si>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</si>
  <si>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</si>
  <si>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 617 - Saldo Bancário 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</si>
  <si>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</si>
  <si>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</si>
  <si>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</si>
  <si>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</si>
  <si>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</si>
  <si>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</si>
  <si>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</si>
  <si>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</si>
  <si>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 Receitas Acessórias</t>
  </si>
  <si>
    <t>Fonte Suplementar</t>
  </si>
  <si>
    <t>Estornos / Reembolsos de Despesas</t>
  </si>
  <si>
    <t>Outras 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</si>
</sst>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thin">
        <color theme="4" tint="0.39997558519241921"/>
      </bottom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 style="thin">
        <color theme="2" tint="-0.249977111117893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thin">
        <color theme="4" tint="0.39997558519241921"/>
      </top>
      <bottom style="thin">
        <color theme="4" tint="0.3999755851924192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43" fontId="3" fillId="0" borderId="2" xfId="7" applyFont="1" applyBorder="1" applyAlignment="1">
      <alignment horizontal="right" wrapText="1"/>
    </xf>
    <xf numFmtId="43" fontId="0" fillId="0" borderId="0" xfId="7" applyFont="1"/>
    <xf numFmtId="43" fontId="2" fillId="0" borderId="0" xfId="0" applyNumberFormat="1" applyFont="1"/>
    <xf numFmtId="43" fontId="2" fillId="0" borderId="1" xfId="0" applyNumberFormat="1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43" fontId="0" fillId="0" borderId="0" xfId="0" applyNumberFormat="1"/>
    <xf numFmtId="0" fontId="3" fillId="0" borderId="2" xfId="0" applyFont="1" applyBorder="1"/>
    <xf numFmtId="0" fontId="6" fillId="0" borderId="0" xfId="0" applyFont="1"/>
    <xf numFmtId="43" fontId="6" fillId="0" borderId="0" xfId="0" applyNumberFormat="1" applyFont="1"/>
    <xf numFmtId="43" fontId="2" fillId="0" borderId="2" xfId="7" applyFont="1" applyBorder="1" applyAlignment="1"/>
    <xf numFmtId="43" fontId="4" fillId="0" borderId="2" xfId="7" applyFont="1" applyBorder="1" applyAlignment="1"/>
    <xf numFmtId="0" fontId="3" fillId="0" borderId="1" xfId="0" applyFont="1" applyBorder="1" applyAlignment="1">
      <alignment wrapText="1"/>
    </xf>
    <xf numFmtId="43" fontId="3" fillId="0" borderId="1" xfId="0" applyNumberFormat="1" applyFont="1" applyBorder="1" applyAlignment="1">
      <alignment horizontal="right" wrapText="1"/>
    </xf>
    <xf numFmtId="43" fontId="2" fillId="0" borderId="2" xfId="7" applyFont="1" applyBorder="1" applyAlignment="1">
      <alignment horizontal="right"/>
    </xf>
    <xf numFmtId="43" fontId="3" fillId="0" borderId="2" xfId="7" applyFont="1" applyBorder="1" applyAlignment="1"/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3" fontId="3" fillId="0" borderId="4" xfId="7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2" fillId="0" borderId="2" xfId="7" applyFont="1" applyFill="1" applyBorder="1" applyAlignment="1"/>
    <xf numFmtId="0" fontId="2" fillId="0" borderId="5" xfId="0" applyFont="1" applyBorder="1" applyAlignment="1">
      <alignment wrapText="1"/>
    </xf>
    <xf numFmtId="43" fontId="3" fillId="0" borderId="11" xfId="7" applyFont="1" applyBorder="1" applyAlignment="1">
      <alignment wrapText="1"/>
    </xf>
    <xf numFmtId="43" fontId="3" fillId="0" borderId="1" xfId="7" applyFont="1" applyBorder="1" applyAlignment="1"/>
    <xf numFmtId="43" fontId="3" fillId="0" borderId="11" xfId="7" applyFont="1" applyBorder="1" applyAlignment="1"/>
    <xf numFmtId="0" fontId="3" fillId="0" borderId="7" xfId="0" applyFont="1" applyBorder="1"/>
    <xf numFmtId="0" fontId="3" fillId="2" borderId="6" xfId="0" applyFont="1" applyFill="1" applyBorder="1"/>
    <xf numFmtId="0" fontId="3" fillId="2" borderId="4" xfId="0" applyFont="1" applyFill="1" applyBorder="1"/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3" xfId="7" applyNumberFormat="1" applyFont="1" applyBorder="1" applyAlignment="1">
      <alignment wrapText="1"/>
    </xf>
    <xf numFmtId="43" fontId="3" fillId="0" borderId="10" xfId="7" applyFont="1" applyBorder="1" applyAlignment="1"/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0" xfId="0" applyFont="1"/>
    <xf numFmtId="43" fontId="3" fillId="0" borderId="0" xfId="7" applyFont="1" applyBorder="1"/>
    <xf numFmtId="43" fontId="2" fillId="2" borderId="2" xfId="7" applyFont="1" applyFill="1" applyBorder="1" applyAlignment="1"/>
    <xf numFmtId="0" fontId="3" fillId="3" borderId="2" xfId="0" applyFont="1" applyFill="1" applyBorder="1" applyAlignment="1">
      <alignment wrapText="1"/>
    </xf>
    <xf numFmtId="43" fontId="3" fillId="0" borderId="1" xfId="7" applyFont="1" applyFill="1" applyBorder="1" applyAlignment="1"/>
    <xf numFmtId="43" fontId="3" fillId="0" borderId="1" xfId="7" applyFont="1" applyFill="1" applyBorder="1" applyAlignment="1">
      <alignment horizontal="right"/>
    </xf>
    <xf numFmtId="4" fontId="7" fillId="0" borderId="0" xfId="0" applyNumberFormat="1" applyFont="1"/>
    <xf numFmtId="43" fontId="2" fillId="0" borderId="2" xfId="7" applyFont="1" applyBorder="1" applyAlignment="1">
      <alignment vertical="center"/>
    </xf>
    <xf numFmtId="43" fontId="2" fillId="0" borderId="10" xfId="7" applyFont="1" applyBorder="1" applyAlignment="1">
      <alignment vertical="center"/>
    </xf>
    <xf numFmtId="43" fontId="2" fillId="2" borderId="2" xfId="7" applyFont="1" applyFill="1" applyBorder="1" applyAlignment="1">
      <alignment vertical="center"/>
    </xf>
    <xf numFmtId="43" fontId="2" fillId="0" borderId="2" xfId="7" applyFont="1" applyBorder="1" applyAlignment="1">
      <alignment horizontal="right" vertical="center"/>
    </xf>
    <xf numFmtId="43" fontId="2" fillId="2" borderId="12" xfId="7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3" fontId="2" fillId="0" borderId="2" xfId="7" applyFont="1" applyFill="1" applyBorder="1" applyAlignment="1">
      <alignment vertical="center"/>
    </xf>
    <xf numFmtId="43" fontId="3" fillId="0" borderId="2" xfId="7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43" fontId="5" fillId="0" borderId="2" xfId="7" applyFont="1" applyBorder="1" applyAlignment="1">
      <alignment vertical="center"/>
    </xf>
    <xf numFmtId="43" fontId="0" fillId="0" borderId="0" xfId="7" applyFont="1" applyAlignment="1">
      <alignment vertical="center"/>
    </xf>
    <xf numFmtId="43" fontId="2" fillId="2" borderId="2" xfId="7" applyFont="1" applyFill="1" applyBorder="1" applyAlignment="1">
      <alignment horizontal="right"/>
    </xf>
    <xf numFmtId="43" fontId="3" fillId="0" borderId="2" xfId="7" applyFont="1" applyBorder="1" applyAlignment="1">
      <alignment horizontal="center" wrapText="1"/>
    </xf>
    <xf numFmtId="43" fontId="2" fillId="0" borderId="2" xfId="7" applyFont="1" applyBorder="1" applyAlignment="1">
      <alignment vertical="center" wrapText="1"/>
    </xf>
    <xf numFmtId="43" fontId="2" fillId="0" borderId="2" xfId="7" applyFont="1" applyFill="1" applyBorder="1" applyAlignment="1">
      <alignment vertical="center" wrapText="1"/>
    </xf>
    <xf numFmtId="43" fontId="2" fillId="0" borderId="10" xfId="7" applyFont="1" applyFill="1" applyBorder="1" applyAlignment="1">
      <alignment vertical="center" wrapText="1"/>
    </xf>
    <xf numFmtId="43" fontId="2" fillId="2" borderId="2" xfId="7" applyFont="1" applyFill="1" applyBorder="1" applyAlignment="1">
      <alignment vertical="center" wrapText="1"/>
    </xf>
    <xf numFmtId="43" fontId="2" fillId="0" borderId="4" xfId="7" applyFont="1" applyBorder="1" applyAlignment="1">
      <alignment vertical="center" wrapText="1"/>
    </xf>
    <xf numFmtId="43" fontId="2" fillId="0" borderId="4" xfId="7" applyFont="1" applyBorder="1" applyAlignment="1">
      <alignment vertical="center"/>
    </xf>
    <xf numFmtId="43" fontId="2" fillId="0" borderId="9" xfId="7" applyFont="1" applyBorder="1" applyAlignment="1">
      <alignment vertical="center"/>
    </xf>
    <xf numFmtId="43" fontId="3" fillId="0" borderId="5" xfId="7" applyFont="1" applyBorder="1" applyAlignment="1">
      <alignment vertical="center"/>
    </xf>
    <xf numFmtId="43" fontId="3" fillId="0" borderId="5" xfId="7" applyFont="1" applyBorder="1" applyAlignment="1"/>
    <xf numFmtId="43" fontId="2" fillId="0" borderId="3" xfId="7" applyFont="1" applyBorder="1" applyAlignment="1"/>
    <xf numFmtId="43" fontId="4" fillId="0" borderId="3" xfId="7" applyFont="1" applyBorder="1" applyAlignment="1"/>
    <xf numFmtId="43" fontId="2" fillId="0" borderId="8" xfId="0" applyNumberFormat="1" applyFont="1" applyBorder="1" applyAlignment="1">
      <alignment vertical="center" wrapText="1"/>
    </xf>
    <xf numFmtId="0" fontId="8" fillId="2" borderId="6" xfId="0" applyFont="1" applyFill="1" applyBorder="1" applyAlignment="1">
      <alignment horizontal="center" wrapText="1"/>
    </xf>
  </cellXfs>
  <cellStyles count="8">
    <cellStyle name="Moeda 2" xfId="5" xr:uid="{00000000-0005-0000-0000-000000000000}"/>
    <cellStyle name="Moeda 3" xfId="4" xr:uid="{00000000-0005-0000-0000-000001000000}"/>
    <cellStyle name="Normal" xfId="0" builtinId="0"/>
    <cellStyle name="Vírgula" xfId="7" builtinId="3"/>
    <cellStyle name="Vírgula 2" xfId="1" xr:uid="{00000000-0005-0000-0000-000004000000}"/>
    <cellStyle name="Vírgula 2 2" xfId="2" xr:uid="{00000000-0005-0000-0000-000005000000}"/>
    <cellStyle name="Vírgula 3" xfId="3" xr:uid="{00000000-0005-0000-0000-000006000000}"/>
    <cellStyle name="Vírgula 4" xfId="6" xr:uid="{00000000-0005-0000-0000-000007000000}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 style="medium">
          <color rgb="FFCFCFCF"/>
        </left>
        <right/>
        <top style="medium">
          <color rgb="FFCFCFCF"/>
        </top>
        <bottom style="medium">
          <color rgb="FFCFCFCF"/>
        </bottom>
        <vertical style="medium">
          <color rgb="FFCFCFCF"/>
        </vertical>
        <horizontal style="medium">
          <color rgb="FFCFCFCF"/>
        </horizontal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 style="medium">
          <color rgb="FFCFCFCF"/>
        </vertical>
        <horizontal style="medium">
          <color rgb="FFCFCFCF"/>
        </horizontal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 style="medium">
          <color rgb="FFCFCFCF"/>
        </vertical>
        <horizontal style="medium">
          <color rgb="FFCFCFCF"/>
        </horizontal>
      </border>
    </dxf>
    <dxf>
      <font>
        <strike val="0"/>
        <outline val="0"/>
        <shadow val="0"/>
        <u val="none"/>
        <vertAlign val="baseline"/>
        <sz val="12"/>
      </font>
      <alignment horizontal="general" vertical="bottom" textRotation="0" wrapText="0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 style="medium">
          <color rgb="FFCFCFCF"/>
        </vertical>
        <horizontal style="medium">
          <color rgb="FFCFCFCF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 style="medium">
          <color rgb="FFCFCFCF"/>
        </vertical>
        <horizontal style="medium">
          <color rgb="FFCFCFCF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/>
        <top style="medium">
          <color rgb="FFCFCFCF"/>
        </top>
        <bottom style="medium">
          <color rgb="FFCFCFC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/>
        <top/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rgb="FFCFCFCF"/>
        </left>
        <right/>
        <top style="medium">
          <color rgb="FFCFCFCF"/>
        </top>
        <bottom style="medium">
          <color rgb="FFCFCFC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/>
        <bottom/>
      </border>
    </dxf>
    <dxf>
      <border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/>
        <bottom/>
      </border>
    </dxf>
  </dxfs>
  <tableStyles count="1" defaultTableStyle="TableStyleMedium9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6" displayName="Tabela26" ref="A2:N52" headerRowCount="0" totalsRowCount="1" headerRowDxfId="73" dataDxfId="72">
  <tableColumns count="14">
    <tableColumn id="1" xr3:uid="{00000000-0010-0000-0000-000001000000}" name="Colunas1" headerRowDxfId="71" dataDxfId="33" totalsRowDxfId="26"/>
    <tableColumn id="2" xr3:uid="{00000000-0010-0000-0000-000002000000}" name="Colunas2" headerRowDxfId="70" dataDxfId="32" totalsRowDxfId="25"/>
    <tableColumn id="3" xr3:uid="{00000000-0010-0000-0000-000003000000}" name="Colunas3" headerRowDxfId="69" dataDxfId="31" totalsRowDxfId="24"/>
    <tableColumn id="4" xr3:uid="{00000000-0010-0000-0000-000004000000}" name="Colunas4" headerRowDxfId="68" totalsRowDxfId="23"/>
    <tableColumn id="5" xr3:uid="{00000000-0010-0000-0000-000005000000}" name="Colunas5" headerRowDxfId="67" totalsRowDxfId="22" dataCellStyle="Vírgula"/>
    <tableColumn id="6" xr3:uid="{00000000-0010-0000-0000-000006000000}" name="Colunas6" headerRowDxfId="66" totalsRowDxfId="21"/>
    <tableColumn id="7" xr3:uid="{00000000-0010-0000-0000-000007000000}" name="Colunas7" headerRowDxfId="65" totalsRowDxfId="20"/>
    <tableColumn id="8" xr3:uid="{00000000-0010-0000-0000-000008000000}" name="Colunas8" headerRowDxfId="64" totalsRowDxfId="19"/>
    <tableColumn id="9" xr3:uid="{00000000-0010-0000-0000-000009000000}" name="Colunas9" headerRowDxfId="63" totalsRowDxfId="18"/>
    <tableColumn id="10" xr3:uid="{00000000-0010-0000-0000-00000A000000}" name="Colunas10" headerRowDxfId="62" dataDxfId="30" totalsRowDxfId="17" dataCellStyle="Vírgula"/>
    <tableColumn id="11" xr3:uid="{00000000-0010-0000-0000-00000B000000}" name="Colunas11" headerRowDxfId="61" dataDxfId="29" totalsRowDxfId="16"/>
    <tableColumn id="12" xr3:uid="{00000000-0010-0000-0000-00000C000000}" name="Colunas12" headerRowDxfId="60" totalsRowDxfId="15"/>
    <tableColumn id="13" xr3:uid="{00000000-0010-0000-0000-00000D000000}" name="Colunas13" headerRowDxfId="59" dataDxfId="28" totalsRowDxfId="14"/>
    <tableColumn id="14" xr3:uid="{00000000-0010-0000-0000-00000E000000}" name="Colunas14" dataDxfId="27" totalsRowDxfId="13"/>
  </tableColumns>
  <tableStyleInfo name="TableStyleMedium2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78" displayName="Tabela78" ref="A55:N60" headerRowCount="0" totalsRowCount="1" headerRowDxfId="58" dataDxfId="57" tableBorderDxfId="56">
  <tableColumns count="14">
    <tableColumn id="1" xr3:uid="{00000000-0010-0000-0100-000001000000}" name="Colunas1" headerRowDxfId="55" dataDxfId="54" totalsRowDxfId="12"/>
    <tableColumn id="2" xr3:uid="{00000000-0010-0000-0100-000002000000}" name="Colunas2" headerRowDxfId="53" totalsRowDxfId="11"/>
    <tableColumn id="3" xr3:uid="{00000000-0010-0000-0100-000003000000}" name="Colunas3" headerRowDxfId="52" totalsRowDxfId="10"/>
    <tableColumn id="4" xr3:uid="{00000000-0010-0000-0100-000004000000}" name="Colunas4" headerRowDxfId="51" totalsRowDxfId="9"/>
    <tableColumn id="5" xr3:uid="{00000000-0010-0000-0100-000005000000}" name="Colunas5" headerRowDxfId="50" totalsRowDxfId="8"/>
    <tableColumn id="6" xr3:uid="{00000000-0010-0000-0100-000006000000}" name="Colunas6" headerRowDxfId="49" totalsRowDxfId="7"/>
    <tableColumn id="7" xr3:uid="{00000000-0010-0000-0100-000007000000}" name="Colunas7" headerRowDxfId="48" totalsRowDxfId="6"/>
    <tableColumn id="8" xr3:uid="{00000000-0010-0000-0100-000008000000}" name="Colunas8" headerRowDxfId="47" dataDxfId="46" totalsRowDxfId="5"/>
    <tableColumn id="9" xr3:uid="{00000000-0010-0000-0100-000009000000}" name="Colunas9" headerRowDxfId="45" dataDxfId="44" totalsRowDxfId="4"/>
    <tableColumn id="10" xr3:uid="{00000000-0010-0000-0100-00000A000000}" name="Colunas10" headerRowDxfId="43" dataDxfId="42" totalsRowDxfId="3"/>
    <tableColumn id="11" xr3:uid="{00000000-0010-0000-0100-00000B000000}" name="Colunas11" headerRowDxfId="41" dataDxfId="40" totalsRowDxfId="2"/>
    <tableColumn id="12" xr3:uid="{00000000-0010-0000-0100-00000C000000}" name="Colunas12" headerRowDxfId="39" dataDxfId="38" totalsRowDxfId="1"/>
    <tableColumn id="13" xr3:uid="{00000000-0010-0000-0100-00000D000000}" name="Colunas13" headerRowDxfId="37" dataDxfId="36" totalsRowDxfId="0"/>
    <tableColumn id="14" xr3:uid="{00000000-0010-0000-0100-00000E000000}" name="Coluna1" headerRowDxfId="35" dataDxfId="34">
      <calculatedColumnFormula>Tabela78[[#This Row],[Colunas2]]=B62</calculatedColumnFormula>
    </tableColumn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view="pageLayout" zoomScale="87" zoomScaleNormal="80" zoomScalePageLayoutView="87" workbookViewId="0">
      <selection activeCell="H65" sqref="H65"/>
    </sheetView>
  </sheetViews>
  <sheetFormatPr defaultRowHeight="15" x14ac:dyDescent="0.25"/>
  <cols>
    <col min="1" max="1" width="45.85546875" bestFit="1" customWidth="1"/>
    <col min="2" max="2" width="16" bestFit="1" customWidth="1"/>
    <col min="3" max="3" width="15.85546875" customWidth="1"/>
    <col min="4" max="5" width="15.5703125" bestFit="1" customWidth="1"/>
    <col min="6" max="12" width="15.28515625" bestFit="1" customWidth="1"/>
    <col min="13" max="13" width="18.28515625" customWidth="1"/>
    <col min="14" max="14" width="18" bestFit="1" customWidth="1"/>
    <col min="16" max="16" width="13.28515625" bestFit="1" customWidth="1"/>
  </cols>
  <sheetData>
    <row r="1" spans="1:14" ht="30.75" customHeight="1" thickBot="1" x14ac:dyDescent="0.3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74"/>
      <c r="L1" s="74"/>
      <c r="M1" s="74"/>
      <c r="N1" s="23"/>
    </row>
    <row r="2" spans="1:14" ht="16.5" thickBot="1" x14ac:dyDescent="0.3">
      <c r="A2" s="11" t="s">
        <v>19</v>
      </c>
      <c r="B2" s="24" t="s">
        <v>6</v>
      </c>
      <c r="C2" s="25" t="s">
        <v>7</v>
      </c>
      <c r="D2" s="25" t="s">
        <v>8</v>
      </c>
      <c r="E2" s="25" t="s">
        <v>9</v>
      </c>
      <c r="F2" s="25" t="s">
        <v>10</v>
      </c>
      <c r="G2" s="25" t="s">
        <v>23</v>
      </c>
      <c r="H2" s="25" t="s">
        <v>24</v>
      </c>
      <c r="I2" s="25" t="s">
        <v>0</v>
      </c>
      <c r="J2" s="25" t="s">
        <v>1</v>
      </c>
      <c r="K2" s="25" t="s">
        <v>3</v>
      </c>
      <c r="L2" s="25" t="s">
        <v>4</v>
      </c>
      <c r="M2" s="25" t="s">
        <v>5</v>
      </c>
      <c r="N2" s="25" t="s">
        <v>2</v>
      </c>
    </row>
    <row r="3" spans="1:14" ht="16.5" thickBot="1" x14ac:dyDescent="0.3">
      <c r="A3" s="4" t="s">
        <v>11</v>
      </c>
      <c r="B3" s="14">
        <v>1562455.12</v>
      </c>
      <c r="C3" s="14">
        <v>607930.04999999888</v>
      </c>
      <c r="D3" s="14">
        <v>1161278.3099999977</v>
      </c>
      <c r="E3" s="14">
        <v>1453597.5699999984</v>
      </c>
      <c r="F3" s="14">
        <v>1636710.4399999985</v>
      </c>
      <c r="G3" s="14">
        <v>1611429.4899999984</v>
      </c>
      <c r="H3" s="14">
        <v>1153057.7399999984</v>
      </c>
      <c r="I3" s="14">
        <v>1185822.1599999983</v>
      </c>
      <c r="J3" s="14"/>
      <c r="K3" s="14"/>
      <c r="L3" s="14"/>
      <c r="M3" s="14"/>
      <c r="N3" s="14"/>
    </row>
    <row r="4" spans="1:14" ht="16.5" thickBot="1" x14ac:dyDescent="0.3">
      <c r="A4" s="2" t="s">
        <v>20</v>
      </c>
      <c r="B4" s="14"/>
      <c r="C4" s="14"/>
      <c r="D4" s="14"/>
      <c r="E4" s="14"/>
      <c r="F4" s="14"/>
      <c r="G4" s="14"/>
      <c r="H4" s="14"/>
      <c r="I4" s="26"/>
      <c r="J4" s="26"/>
      <c r="K4" s="14"/>
      <c r="L4" s="14"/>
      <c r="M4" s="14"/>
      <c r="N4" s="19">
        <f>SUM(Tabela26[[#This Row],[Colunas2]:[Colunas13]])</f>
        <v>0</v>
      </c>
    </row>
    <row r="5" spans="1:14" s="56" customFormat="1" ht="32.25" thickBot="1" x14ac:dyDescent="0.3">
      <c r="A5" s="53" t="s">
        <v>37</v>
      </c>
      <c r="B5" s="48">
        <v>6554277</v>
      </c>
      <c r="C5" s="48">
        <v>6554277</v>
      </c>
      <c r="D5" s="48">
        <v>6554277</v>
      </c>
      <c r="E5" s="48">
        <v>6554277</v>
      </c>
      <c r="F5" s="48">
        <v>6554277</v>
      </c>
      <c r="G5" s="48">
        <v>6554277</v>
      </c>
      <c r="H5" s="48">
        <v>6739774.4000000004</v>
      </c>
      <c r="I5" s="54">
        <v>6554277</v>
      </c>
      <c r="J5" s="54"/>
      <c r="K5" s="48"/>
      <c r="L5" s="48"/>
      <c r="M5" s="48"/>
      <c r="N5" s="55">
        <f>SUM(Tabela26[[#This Row],[Colunas2]:[Colunas13]])</f>
        <v>52619713.399999999</v>
      </c>
    </row>
    <row r="6" spans="1:14" s="56" customFormat="1" ht="16.5" thickBot="1" x14ac:dyDescent="0.3">
      <c r="A6" s="3" t="s">
        <v>60</v>
      </c>
      <c r="B6" s="5"/>
      <c r="C6" s="48"/>
      <c r="D6" s="48"/>
      <c r="E6" s="48"/>
      <c r="F6" s="48"/>
      <c r="G6" s="48"/>
      <c r="H6" s="48"/>
      <c r="I6" s="54">
        <v>185497.4</v>
      </c>
      <c r="J6" s="26"/>
      <c r="K6" s="48"/>
      <c r="L6" s="48"/>
      <c r="M6" s="48"/>
      <c r="N6" s="55">
        <f>SUM(Tabela26[[#This Row],[Colunas2]:[Colunas13]])</f>
        <v>185497.4</v>
      </c>
    </row>
    <row r="7" spans="1:14" s="56" customFormat="1" ht="16.5" thickBot="1" x14ac:dyDescent="0.3">
      <c r="A7" s="3" t="s">
        <v>61</v>
      </c>
      <c r="B7" s="5"/>
      <c r="C7" s="48"/>
      <c r="D7" s="48"/>
      <c r="E7" s="48"/>
      <c r="F7" s="48"/>
      <c r="G7" s="48"/>
      <c r="H7" s="48"/>
      <c r="I7" s="54"/>
      <c r="J7" s="26"/>
      <c r="K7" s="48"/>
      <c r="L7" s="48"/>
      <c r="M7" s="48"/>
      <c r="N7" s="69"/>
    </row>
    <row r="8" spans="1:14" s="56" customFormat="1" ht="16.5" thickBot="1" x14ac:dyDescent="0.3">
      <c r="A8" s="3" t="s">
        <v>62</v>
      </c>
      <c r="B8" s="5"/>
      <c r="C8" s="48"/>
      <c r="D8" s="48"/>
      <c r="E8" s="48"/>
      <c r="F8" s="48"/>
      <c r="G8" s="48"/>
      <c r="H8" s="48"/>
      <c r="I8" s="54"/>
      <c r="J8" s="26"/>
      <c r="K8" s="48"/>
      <c r="L8" s="48"/>
      <c r="M8" s="48"/>
      <c r="N8" s="69"/>
    </row>
    <row r="9" spans="1:14" ht="16.5" thickBot="1" x14ac:dyDescent="0.3">
      <c r="A9" s="27" t="s">
        <v>63</v>
      </c>
      <c r="B9" s="5"/>
      <c r="C9" s="14"/>
      <c r="D9" s="14"/>
      <c r="E9" s="14"/>
      <c r="F9" s="14"/>
      <c r="G9" s="14"/>
      <c r="H9" s="14"/>
      <c r="I9" s="26"/>
      <c r="J9" s="26"/>
      <c r="K9" s="14"/>
      <c r="L9" s="14"/>
      <c r="M9" s="14"/>
      <c r="N9" s="19">
        <f>SUM(Tabela26[[#This Row],[Colunas2]:[Colunas13]])</f>
        <v>0</v>
      </c>
    </row>
    <row r="10" spans="1:14" ht="16.5" thickBot="1" x14ac:dyDescent="0.3">
      <c r="A10" s="27" t="s">
        <v>12</v>
      </c>
      <c r="B10" s="14">
        <v>16074.29</v>
      </c>
      <c r="C10" s="14">
        <v>15589.64</v>
      </c>
      <c r="D10" s="14">
        <v>22220.78</v>
      </c>
      <c r="E10" s="14">
        <v>23109.43</v>
      </c>
      <c r="F10" s="14">
        <v>28772.82</v>
      </c>
      <c r="G10" s="14">
        <v>26732.09</v>
      </c>
      <c r="H10" s="14">
        <v>24323.29</v>
      </c>
      <c r="I10" s="26">
        <v>30814.019999999997</v>
      </c>
      <c r="J10" s="26"/>
      <c r="K10" s="14"/>
      <c r="L10" s="14"/>
      <c r="M10" s="14"/>
      <c r="N10" s="19">
        <f>SUM(Tabela26[[#This Row],[Colunas2]:[Colunas13]])</f>
        <v>187636.36</v>
      </c>
    </row>
    <row r="11" spans="1:14" ht="17.25" customHeight="1" thickBot="1" x14ac:dyDescent="0.3">
      <c r="A11" s="3" t="s">
        <v>64</v>
      </c>
      <c r="B11" s="5"/>
      <c r="C11" s="14"/>
      <c r="D11" s="14"/>
      <c r="E11" s="14"/>
      <c r="F11" s="14"/>
      <c r="G11" s="14"/>
      <c r="H11" s="14"/>
      <c r="I11" s="26"/>
      <c r="J11" s="26"/>
      <c r="K11" s="14"/>
      <c r="L11" s="14"/>
      <c r="M11" s="14"/>
      <c r="N11" s="70"/>
    </row>
    <row r="12" spans="1:14" ht="36" customHeight="1" thickBot="1" x14ac:dyDescent="0.3">
      <c r="A12" s="3" t="s">
        <v>65</v>
      </c>
      <c r="B12" s="5"/>
      <c r="C12" s="14"/>
      <c r="D12" s="14"/>
      <c r="E12" s="14"/>
      <c r="F12" s="14"/>
      <c r="G12" s="14"/>
      <c r="H12" s="14"/>
      <c r="I12" s="26"/>
      <c r="J12" s="26"/>
      <c r="K12" s="14"/>
      <c r="L12" s="14"/>
      <c r="M12" s="14"/>
      <c r="N12" s="70"/>
    </row>
    <row r="13" spans="1:14" ht="16.5" thickBot="1" x14ac:dyDescent="0.3">
      <c r="A13" s="27" t="s">
        <v>66</v>
      </c>
      <c r="B13" s="5"/>
      <c r="C13" s="14"/>
      <c r="D13" s="14"/>
      <c r="E13" s="14"/>
      <c r="F13" s="14"/>
      <c r="G13" s="14"/>
      <c r="H13" s="14"/>
      <c r="I13" s="26"/>
      <c r="J13" s="26"/>
      <c r="K13" s="14"/>
      <c r="L13" s="14"/>
      <c r="M13" s="14"/>
      <c r="N13" s="19">
        <f>SUM(Tabela26[[#This Row],[Colunas2]:[Colunas13]])</f>
        <v>0</v>
      </c>
    </row>
    <row r="14" spans="1:14" ht="16.5" thickBot="1" x14ac:dyDescent="0.3">
      <c r="A14" s="27" t="s">
        <v>38</v>
      </c>
      <c r="B14" s="5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26">
        <v>0</v>
      </c>
      <c r="J14" s="26"/>
      <c r="K14" s="14"/>
      <c r="L14" s="14"/>
      <c r="M14" s="14"/>
      <c r="N14" s="19">
        <f>SUM(Tabela26[[#This Row],[Colunas2]:[Colunas13]])</f>
        <v>0</v>
      </c>
    </row>
    <row r="15" spans="1:14" ht="16.5" thickBot="1" x14ac:dyDescent="0.3">
      <c r="A15" s="3" t="s">
        <v>67</v>
      </c>
      <c r="B15" s="5"/>
      <c r="C15" s="14"/>
      <c r="D15" s="14"/>
      <c r="E15" s="14"/>
      <c r="F15" s="14"/>
      <c r="G15" s="14"/>
      <c r="H15" s="14"/>
      <c r="I15" s="26"/>
      <c r="J15" s="26"/>
      <c r="K15" s="14"/>
      <c r="L15" s="14"/>
      <c r="M15" s="14"/>
      <c r="N15" s="70"/>
    </row>
    <row r="16" spans="1:14" ht="16.5" thickBot="1" x14ac:dyDescent="0.3">
      <c r="A16" s="27" t="s">
        <v>68</v>
      </c>
      <c r="B16" s="14"/>
      <c r="C16" s="14"/>
      <c r="D16" s="14"/>
      <c r="E16" s="14"/>
      <c r="F16" s="14"/>
      <c r="G16" s="14"/>
      <c r="H16" s="14"/>
      <c r="I16" s="15"/>
      <c r="J16" s="15"/>
      <c r="K16" s="14"/>
      <c r="L16" s="14"/>
      <c r="M16" s="14"/>
      <c r="N16" s="19">
        <f>SUM(Tabela26[[#This Row],[Colunas2]:[Colunas13]])</f>
        <v>0</v>
      </c>
    </row>
    <row r="17" spans="1:14" ht="16.5" thickBot="1" x14ac:dyDescent="0.3">
      <c r="A17" s="3" t="s">
        <v>69</v>
      </c>
      <c r="B17" s="5"/>
      <c r="C17" s="14"/>
      <c r="D17" s="71"/>
      <c r="E17" s="71"/>
      <c r="F17" s="71"/>
      <c r="G17" s="71"/>
      <c r="H17" s="71"/>
      <c r="I17" s="72"/>
      <c r="J17" s="15"/>
      <c r="K17" s="14"/>
      <c r="L17" s="71"/>
      <c r="M17" s="14"/>
      <c r="N17" s="70"/>
    </row>
    <row r="18" spans="1:14" ht="16.5" thickBot="1" x14ac:dyDescent="0.3">
      <c r="A18" s="2" t="s">
        <v>39</v>
      </c>
      <c r="B18" s="28">
        <v>6570351.29</v>
      </c>
      <c r="C18" s="28">
        <v>6569866.6399999997</v>
      </c>
      <c r="D18" s="28">
        <v>6576497.7800000003</v>
      </c>
      <c r="E18" s="28">
        <v>6577386.4299999997</v>
      </c>
      <c r="F18" s="28">
        <v>6583049.8200000003</v>
      </c>
      <c r="G18" s="28">
        <v>6581009.0899999999</v>
      </c>
      <c r="H18" s="28">
        <v>6764097.6900000004</v>
      </c>
      <c r="I18" s="28">
        <v>6770588.4199999999</v>
      </c>
      <c r="J18" s="28"/>
      <c r="K18" s="28"/>
      <c r="L18" s="28"/>
      <c r="M18" s="28"/>
      <c r="N18" s="19">
        <f>SUM(Tabela26[[#This Row],[Colunas2]:[Colunas13]])</f>
        <v>52992847.159999996</v>
      </c>
    </row>
    <row r="19" spans="1:14" ht="16.5" thickBot="1" x14ac:dyDescent="0.3">
      <c r="A19" s="3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9">
        <f>SUM(Tabela26[[#This Row],[Colunas2]:[Colunas13]])</f>
        <v>0</v>
      </c>
    </row>
    <row r="20" spans="1:14" ht="16.5" thickBot="1" x14ac:dyDescent="0.3">
      <c r="A20" s="2" t="s">
        <v>14</v>
      </c>
      <c r="B20" s="29">
        <v>4307645.3800000008</v>
      </c>
      <c r="C20" s="29">
        <v>3875248.92</v>
      </c>
      <c r="D20" s="29">
        <v>3874345.3899999997</v>
      </c>
      <c r="E20" s="29">
        <v>3827893.4</v>
      </c>
      <c r="F20" s="29">
        <v>3868655.1599999997</v>
      </c>
      <c r="G20" s="29">
        <v>4026747.1399999997</v>
      </c>
      <c r="H20" s="29">
        <v>3946038.7500000005</v>
      </c>
      <c r="I20" s="29">
        <v>3722402.15</v>
      </c>
      <c r="J20" s="29"/>
      <c r="K20" s="29"/>
      <c r="L20" s="29"/>
      <c r="M20" s="29"/>
      <c r="N20" s="19">
        <f>SUM(Tabela26[[#This Row],[Colunas2]:[Colunas13]])</f>
        <v>31448976.289999999</v>
      </c>
    </row>
    <row r="21" spans="1:14" ht="16.5" thickBot="1" x14ac:dyDescent="0.3">
      <c r="A21" s="27" t="s">
        <v>35</v>
      </c>
      <c r="B21" s="14">
        <v>2248511.6500000004</v>
      </c>
      <c r="C21" s="14">
        <v>2334752.5999999996</v>
      </c>
      <c r="D21" s="14">
        <v>2342827.3199999998</v>
      </c>
      <c r="E21" s="14">
        <v>2346736.9</v>
      </c>
      <c r="F21" s="14">
        <v>2422579.7799999993</v>
      </c>
      <c r="G21" s="14">
        <v>2347914.86</v>
      </c>
      <c r="H21" s="14">
        <v>2375085.1100000003</v>
      </c>
      <c r="I21" s="14">
        <v>2250855.0299999998</v>
      </c>
      <c r="J21" s="14"/>
      <c r="K21" s="14"/>
      <c r="L21" s="14"/>
      <c r="M21" s="14"/>
      <c r="N21" s="19">
        <f>SUM(Tabela26[[#This Row],[Colunas2]:[Colunas13]])</f>
        <v>18669263.25</v>
      </c>
    </row>
    <row r="22" spans="1:14" ht="16.5" thickBot="1" x14ac:dyDescent="0.3">
      <c r="A22" s="27" t="s">
        <v>33</v>
      </c>
      <c r="B22" s="14">
        <v>189264.48</v>
      </c>
      <c r="C22" s="14">
        <v>91680.180000000008</v>
      </c>
      <c r="D22" s="14">
        <v>93245.88</v>
      </c>
      <c r="E22" s="14">
        <v>90279.500000000015</v>
      </c>
      <c r="F22" s="14">
        <v>90144.78</v>
      </c>
      <c r="G22" s="14">
        <v>96615.78</v>
      </c>
      <c r="H22" s="14">
        <v>100195.65</v>
      </c>
      <c r="I22" s="14">
        <v>98170.17</v>
      </c>
      <c r="J22" s="14"/>
      <c r="K22" s="14"/>
      <c r="L22" s="14"/>
      <c r="M22" s="14"/>
      <c r="N22" s="19">
        <f>SUM(Tabela26[[#This Row],[Colunas2]:[Colunas13]])</f>
        <v>849596.42000000016</v>
      </c>
    </row>
    <row r="23" spans="1:14" ht="16.5" thickBot="1" x14ac:dyDescent="0.3">
      <c r="A23" s="27" t="s">
        <v>40</v>
      </c>
      <c r="B23" s="14">
        <v>64855.79</v>
      </c>
      <c r="C23" s="14">
        <v>28205.91</v>
      </c>
      <c r="D23" s="14">
        <v>14019.75</v>
      </c>
      <c r="E23" s="14">
        <v>5219.82</v>
      </c>
      <c r="F23" s="14">
        <v>16980.54</v>
      </c>
      <c r="G23" s="14">
        <v>11612.14</v>
      </c>
      <c r="H23" s="14">
        <v>9400.9699999999993</v>
      </c>
      <c r="I23" s="14">
        <v>13253.67</v>
      </c>
      <c r="J23" s="14"/>
      <c r="K23" s="14"/>
      <c r="L23" s="14"/>
      <c r="M23" s="14"/>
      <c r="N23" s="19">
        <f>SUM(Tabela26[[#This Row],[Colunas2]:[Colunas13]])</f>
        <v>163548.59000000003</v>
      </c>
    </row>
    <row r="24" spans="1:14" ht="16.5" thickBot="1" x14ac:dyDescent="0.3">
      <c r="A24" s="27" t="s">
        <v>34</v>
      </c>
      <c r="B24" s="14">
        <v>1283068.54</v>
      </c>
      <c r="C24" s="14">
        <v>912235.24</v>
      </c>
      <c r="D24" s="14">
        <v>847464.45</v>
      </c>
      <c r="E24" s="14">
        <v>859331.74</v>
      </c>
      <c r="F24" s="14">
        <v>858131.59000000008</v>
      </c>
      <c r="G24" s="14">
        <v>884030.14999999991</v>
      </c>
      <c r="H24" s="14">
        <v>836853.64000000013</v>
      </c>
      <c r="I24" s="14">
        <v>861401.26</v>
      </c>
      <c r="J24" s="14"/>
      <c r="K24" s="14"/>
      <c r="L24" s="14"/>
      <c r="M24" s="14"/>
      <c r="N24" s="19">
        <f>SUM(Tabela26[[#This Row],[Colunas2]:[Colunas13]])</f>
        <v>7342516.6100000013</v>
      </c>
    </row>
    <row r="25" spans="1:14" ht="16.5" thickBot="1" x14ac:dyDescent="0.3">
      <c r="A25" s="27" t="s">
        <v>41</v>
      </c>
      <c r="B25" s="14">
        <v>47582.77</v>
      </c>
      <c r="C25" s="14">
        <v>71641.23000000001</v>
      </c>
      <c r="D25" s="14">
        <v>105001.02000000002</v>
      </c>
      <c r="E25" s="14">
        <v>42800.380000000005</v>
      </c>
      <c r="F25" s="14">
        <v>68165.290000000008</v>
      </c>
      <c r="G25" s="14">
        <v>100074.14</v>
      </c>
      <c r="H25" s="14">
        <v>88829.959999999992</v>
      </c>
      <c r="I25" s="14">
        <v>86796.989999999991</v>
      </c>
      <c r="J25" s="14"/>
      <c r="K25" s="14"/>
      <c r="L25" s="14"/>
      <c r="M25" s="14"/>
      <c r="N25" s="19">
        <f>SUM(Tabela26[[#This Row],[Colunas2]:[Colunas13]])</f>
        <v>610891.78</v>
      </c>
    </row>
    <row r="26" spans="1:14" ht="16.5" thickBot="1" x14ac:dyDescent="0.3">
      <c r="A26" s="27" t="s">
        <v>26</v>
      </c>
      <c r="B26" s="14">
        <v>7705.16</v>
      </c>
      <c r="C26" s="14">
        <v>13927.330000000002</v>
      </c>
      <c r="D26" s="14">
        <v>13491.66</v>
      </c>
      <c r="E26" s="14">
        <v>21013.25</v>
      </c>
      <c r="F26" s="14">
        <v>8402.18</v>
      </c>
      <c r="G26" s="14">
        <v>7708.3000000000011</v>
      </c>
      <c r="H26" s="14">
        <v>17924.79</v>
      </c>
      <c r="I26" s="14">
        <v>3223.51</v>
      </c>
      <c r="J26" s="14"/>
      <c r="K26" s="14"/>
      <c r="L26" s="14"/>
      <c r="M26" s="14"/>
      <c r="N26" s="19">
        <f>SUM(Tabela26[[#This Row],[Colunas2]:[Colunas13]])</f>
        <v>93396.180000000008</v>
      </c>
    </row>
    <row r="27" spans="1:14" ht="16.5" thickBot="1" x14ac:dyDescent="0.3">
      <c r="A27" s="27" t="s">
        <v>27</v>
      </c>
      <c r="B27" s="14">
        <v>271215.51</v>
      </c>
      <c r="C27" s="14">
        <v>226078.02</v>
      </c>
      <c r="D27" s="14">
        <v>255215.88999999998</v>
      </c>
      <c r="E27" s="14">
        <v>262366.65000000002</v>
      </c>
      <c r="F27" s="14">
        <v>197845.00999999998</v>
      </c>
      <c r="G27" s="14">
        <v>362624.07999999996</v>
      </c>
      <c r="H27" s="14">
        <v>301041.71000000002</v>
      </c>
      <c r="I27" s="14">
        <v>190600.93</v>
      </c>
      <c r="J27" s="14"/>
      <c r="K27" s="14"/>
      <c r="L27" s="14"/>
      <c r="M27" s="14"/>
      <c r="N27" s="19">
        <f>SUM(Tabela26[[#This Row],[Colunas2]:[Colunas13]])</f>
        <v>2066987.8</v>
      </c>
    </row>
    <row r="28" spans="1:14" ht="16.5" thickBot="1" x14ac:dyDescent="0.3">
      <c r="A28" s="27" t="s">
        <v>42</v>
      </c>
      <c r="B28" s="14">
        <v>195441.48</v>
      </c>
      <c r="C28" s="14">
        <v>196728.41000000003</v>
      </c>
      <c r="D28" s="14">
        <v>203079.41999999995</v>
      </c>
      <c r="E28" s="14">
        <v>200145.16000000009</v>
      </c>
      <c r="F28" s="14">
        <v>206405.99000000002</v>
      </c>
      <c r="G28" s="14">
        <v>216167.69000000003</v>
      </c>
      <c r="H28" s="14">
        <v>216706.92</v>
      </c>
      <c r="I28" s="14">
        <v>218100.58999999994</v>
      </c>
      <c r="J28" s="14"/>
      <c r="K28" s="14"/>
      <c r="L28" s="14"/>
      <c r="M28" s="14"/>
      <c r="N28" s="19">
        <f>SUM(Tabela26[[#This Row],[Colunas2]:[Colunas13]])</f>
        <v>1652775.6599999997</v>
      </c>
    </row>
    <row r="29" spans="1:14" ht="16.5" thickBot="1" x14ac:dyDescent="0.3">
      <c r="A29" s="2" t="s">
        <v>32</v>
      </c>
      <c r="B29" s="19">
        <v>1213410.3300000003</v>
      </c>
      <c r="C29" s="14">
        <v>904510.27000000025</v>
      </c>
      <c r="D29" s="14">
        <v>934608.7</v>
      </c>
      <c r="E29" s="14">
        <v>957821.44000000041</v>
      </c>
      <c r="F29" s="14">
        <v>1225984.4600000007</v>
      </c>
      <c r="G29" s="14">
        <v>857801.16999999993</v>
      </c>
      <c r="H29" s="14">
        <v>1270146.3799999999</v>
      </c>
      <c r="I29" s="14">
        <v>1177621.5499999998</v>
      </c>
      <c r="J29" s="14"/>
      <c r="K29" s="14"/>
      <c r="L29" s="14"/>
      <c r="M29" s="14"/>
      <c r="N29" s="19">
        <f>SUM(Tabela26[[#This Row],[Colunas2]:[Colunas13]])</f>
        <v>8541904.3000000007</v>
      </c>
    </row>
    <row r="30" spans="1:14" ht="16.5" thickBot="1" x14ac:dyDescent="0.3">
      <c r="A30" s="2" t="s">
        <v>31</v>
      </c>
      <c r="B30" s="19">
        <v>794580.37</v>
      </c>
      <c r="C30" s="14">
        <v>518076.49000000017</v>
      </c>
      <c r="D30" s="14">
        <v>520683.76999999996</v>
      </c>
      <c r="E30" s="14">
        <v>613078.31000000041</v>
      </c>
      <c r="F30" s="14">
        <v>749409.6600000005</v>
      </c>
      <c r="G30" s="14">
        <v>437958.23999999993</v>
      </c>
      <c r="H30" s="14">
        <v>906092.69999999984</v>
      </c>
      <c r="I30" s="14">
        <v>753913.7699999999</v>
      </c>
      <c r="J30" s="14"/>
      <c r="K30" s="14"/>
      <c r="L30" s="14"/>
      <c r="M30" s="14"/>
      <c r="N30" s="19">
        <f>SUM(Tabela26[[#This Row],[Colunas2]:[Colunas13]])</f>
        <v>5293793.3100000005</v>
      </c>
    </row>
    <row r="31" spans="1:14" ht="16.5" thickBot="1" x14ac:dyDescent="0.3">
      <c r="A31" s="27" t="s">
        <v>30</v>
      </c>
      <c r="B31" s="14">
        <v>785806.55</v>
      </c>
      <c r="C31" s="14">
        <v>510361.24000000017</v>
      </c>
      <c r="D31" s="14">
        <v>516003.91</v>
      </c>
      <c r="E31" s="14">
        <v>597841.15000000037</v>
      </c>
      <c r="F31" s="14">
        <v>727833.68000000052</v>
      </c>
      <c r="G31" s="14">
        <v>421967.63999999996</v>
      </c>
      <c r="H31" s="14">
        <v>893612.14999999979</v>
      </c>
      <c r="I31" s="14">
        <v>739781.8899999999</v>
      </c>
      <c r="J31" s="14"/>
      <c r="K31" s="14"/>
      <c r="L31" s="14"/>
      <c r="M31" s="14"/>
      <c r="N31" s="19">
        <f>SUM(Tabela26[[#This Row],[Colunas2]:[Colunas13]])</f>
        <v>5193208.2100000009</v>
      </c>
    </row>
    <row r="32" spans="1:14" ht="16.5" thickBot="1" x14ac:dyDescent="0.3">
      <c r="A32" s="27" t="s">
        <v>29</v>
      </c>
      <c r="B32" s="14">
        <v>8773.82</v>
      </c>
      <c r="C32" s="14">
        <v>7715.2499999999991</v>
      </c>
      <c r="D32" s="14">
        <v>4679.8600000000006</v>
      </c>
      <c r="E32" s="14">
        <v>15237.16</v>
      </c>
      <c r="F32" s="14">
        <v>21575.98</v>
      </c>
      <c r="G32" s="14">
        <v>15990.600000000002</v>
      </c>
      <c r="H32" s="14">
        <v>12480.550000000001</v>
      </c>
      <c r="I32" s="14">
        <v>14131.879999999997</v>
      </c>
      <c r="J32" s="14"/>
      <c r="K32" s="14"/>
      <c r="L32" s="14"/>
      <c r="M32" s="14"/>
      <c r="N32" s="19">
        <f>SUM(Tabela26[[#This Row],[Colunas2]:[Colunas13]])</f>
        <v>100585.1</v>
      </c>
    </row>
    <row r="33" spans="1:14" ht="16.5" thickBot="1" x14ac:dyDescent="0.3">
      <c r="A33" s="27" t="s">
        <v>28</v>
      </c>
      <c r="B33" s="14">
        <v>418829.96000000037</v>
      </c>
      <c r="C33" s="14">
        <v>386433.78</v>
      </c>
      <c r="D33" s="14">
        <v>413924.93</v>
      </c>
      <c r="E33" s="14">
        <v>344743.13000000006</v>
      </c>
      <c r="F33" s="14">
        <v>476574.8000000001</v>
      </c>
      <c r="G33" s="14">
        <v>419842.93000000005</v>
      </c>
      <c r="H33" s="14">
        <v>364053.68</v>
      </c>
      <c r="I33" s="14">
        <v>423707.78</v>
      </c>
      <c r="J33" s="14"/>
      <c r="K33" s="14"/>
      <c r="L33" s="14"/>
      <c r="M33" s="14"/>
      <c r="N33" s="19">
        <f>SUM(Tabela26[[#This Row],[Colunas2]:[Colunas13]])</f>
        <v>3248110.9900000012</v>
      </c>
    </row>
    <row r="34" spans="1:14" ht="16.5" thickBot="1" x14ac:dyDescent="0.3">
      <c r="A34" s="2" t="s">
        <v>15</v>
      </c>
      <c r="B34" s="19">
        <v>1598114.9999999995</v>
      </c>
      <c r="C34" s="14">
        <v>1148863.3600000003</v>
      </c>
      <c r="D34" s="14">
        <v>1058898.5200000003</v>
      </c>
      <c r="E34" s="14">
        <v>1241221.4699999997</v>
      </c>
      <c r="F34" s="14">
        <v>1226195.1399999997</v>
      </c>
      <c r="G34" s="14">
        <v>1432501.55</v>
      </c>
      <c r="H34" s="14">
        <v>1117265.1100000001</v>
      </c>
      <c r="I34" s="14">
        <v>1394232.9800000002</v>
      </c>
      <c r="J34" s="14"/>
      <c r="K34" s="14"/>
      <c r="L34" s="14"/>
      <c r="M34" s="14"/>
      <c r="N34" s="19">
        <f>SUM(Tabela26[[#This Row],[Colunas2]:[Colunas13]])</f>
        <v>10217293.129999999</v>
      </c>
    </row>
    <row r="35" spans="1:14" ht="16.5" thickBot="1" x14ac:dyDescent="0.3">
      <c r="A35" s="27" t="s">
        <v>43</v>
      </c>
      <c r="B35" s="14">
        <v>809981.96999999939</v>
      </c>
      <c r="C35" s="14">
        <v>637241.06000000041</v>
      </c>
      <c r="D35" s="14">
        <v>611051.26000000036</v>
      </c>
      <c r="E35" s="14">
        <v>679540.96999999974</v>
      </c>
      <c r="F35" s="14">
        <v>551057.43999999983</v>
      </c>
      <c r="G35" s="14">
        <v>783548.32000000007</v>
      </c>
      <c r="H35" s="14">
        <v>550067.23</v>
      </c>
      <c r="I35" s="14">
        <v>662247</v>
      </c>
      <c r="J35" s="14"/>
      <c r="K35" s="14"/>
      <c r="L35" s="14"/>
      <c r="M35" s="14"/>
      <c r="N35" s="19">
        <f>SUM(Tabela26[[#This Row],[Colunas2]:[Colunas13]])</f>
        <v>5284735.25</v>
      </c>
    </row>
    <row r="36" spans="1:14" ht="16.5" thickBot="1" x14ac:dyDescent="0.3">
      <c r="A36" s="27" t="s">
        <v>44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/>
      <c r="K36" s="14"/>
      <c r="L36" s="14"/>
      <c r="M36" s="14"/>
      <c r="N36" s="19">
        <f>SUM(Tabela26[[#This Row],[Colunas2]:[Colunas13]])</f>
        <v>0</v>
      </c>
    </row>
    <row r="37" spans="1:14" ht="16.5" thickBot="1" x14ac:dyDescent="0.3">
      <c r="A37" s="27" t="s">
        <v>45</v>
      </c>
      <c r="B37" s="14">
        <v>788133.03</v>
      </c>
      <c r="C37" s="14">
        <v>511622.30000000005</v>
      </c>
      <c r="D37" s="14">
        <v>447847.25999999995</v>
      </c>
      <c r="E37" s="14">
        <v>561680.5</v>
      </c>
      <c r="F37" s="14">
        <v>675137.69999999984</v>
      </c>
      <c r="G37" s="14">
        <v>648953.23</v>
      </c>
      <c r="H37" s="14">
        <v>567197.88000000012</v>
      </c>
      <c r="I37" s="14">
        <v>731985.98000000021</v>
      </c>
      <c r="J37" s="14"/>
      <c r="K37" s="14"/>
      <c r="L37" s="14"/>
      <c r="M37" s="14"/>
      <c r="N37" s="19">
        <f>SUM(Tabela26[[#This Row],[Colunas2]:[Colunas13]])</f>
        <v>4932557.88</v>
      </c>
    </row>
    <row r="38" spans="1:14" s="12" customFormat="1" ht="16.5" thickBot="1" x14ac:dyDescent="0.3">
      <c r="A38" s="2" t="s">
        <v>46</v>
      </c>
      <c r="B38" s="19">
        <v>30000</v>
      </c>
      <c r="C38" s="19">
        <v>23656.53</v>
      </c>
      <c r="D38" s="19">
        <v>6000.51</v>
      </c>
      <c r="E38" s="19">
        <v>1600</v>
      </c>
      <c r="F38" s="19">
        <v>67485.37000000001</v>
      </c>
      <c r="G38" s="19">
        <v>9757.27</v>
      </c>
      <c r="H38" s="19">
        <v>140196.79</v>
      </c>
      <c r="I38" s="19">
        <v>7411.2300000000005</v>
      </c>
      <c r="J38" s="19"/>
      <c r="K38" s="19"/>
      <c r="L38" s="19"/>
      <c r="M38" s="19"/>
      <c r="N38" s="19">
        <f>SUM(Tabela26[[#This Row],[Colunas2]:[Colunas13]])</f>
        <v>286107.69999999995</v>
      </c>
    </row>
    <row r="39" spans="1:14" ht="16.5" thickBot="1" x14ac:dyDescent="0.3">
      <c r="A39" s="27" t="s">
        <v>47</v>
      </c>
      <c r="B39" s="14">
        <v>30000</v>
      </c>
      <c r="C39" s="14">
        <v>23656.53</v>
      </c>
      <c r="D39" s="14">
        <v>6000.51</v>
      </c>
      <c r="E39" s="14">
        <v>1600</v>
      </c>
      <c r="F39" s="14">
        <v>67485.37000000001</v>
      </c>
      <c r="G39" s="14">
        <v>9757.27</v>
      </c>
      <c r="H39" s="14">
        <v>140196.79</v>
      </c>
      <c r="I39" s="14">
        <v>7411.2300000000005</v>
      </c>
      <c r="J39" s="14"/>
      <c r="K39" s="14"/>
      <c r="L39" s="14"/>
      <c r="M39" s="14"/>
      <c r="N39" s="19">
        <f>SUM(Tabela26[[#This Row],[Colunas2]:[Colunas13]])</f>
        <v>286107.69999999995</v>
      </c>
    </row>
    <row r="40" spans="1:14" ht="16.5" thickBot="1" x14ac:dyDescent="0.3">
      <c r="A40" s="27" t="s">
        <v>48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/>
      <c r="K40" s="14"/>
      <c r="L40" s="14"/>
      <c r="M40" s="14"/>
      <c r="N40" s="19">
        <f>SUM(Tabela26[[#This Row],[Colunas2]:[Colunas13]])</f>
        <v>0</v>
      </c>
    </row>
    <row r="41" spans="1:14" ht="16.5" thickBot="1" x14ac:dyDescent="0.3">
      <c r="A41" s="27" t="s">
        <v>49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/>
      <c r="K41" s="14"/>
      <c r="L41" s="14"/>
      <c r="M41" s="14"/>
      <c r="N41" s="19">
        <f>SUM(Tabela26[[#This Row],[Colunas2]:[Colunas13]])</f>
        <v>0</v>
      </c>
    </row>
    <row r="42" spans="1:14" ht="16.5" thickBot="1" x14ac:dyDescent="0.3">
      <c r="A42" s="27" t="s">
        <v>50</v>
      </c>
      <c r="B42" s="14">
        <v>65631.01999999999</v>
      </c>
      <c r="C42" s="14">
        <v>33902.990000000005</v>
      </c>
      <c r="D42" s="14">
        <v>69296.28</v>
      </c>
      <c r="E42" s="14">
        <v>18858.59</v>
      </c>
      <c r="F42" s="14">
        <v>43562.87</v>
      </c>
      <c r="G42" s="14">
        <v>48720.539999999994</v>
      </c>
      <c r="H42" s="14">
        <v>59581.54</v>
      </c>
      <c r="I42" s="14">
        <v>46166.689999999995</v>
      </c>
      <c r="J42" s="14"/>
      <c r="K42" s="14"/>
      <c r="L42" s="14"/>
      <c r="M42" s="14"/>
      <c r="N42" s="19">
        <f>SUM(Tabela26[[#This Row],[Colunas2]:[Colunas13]])</f>
        <v>385720.51999999996</v>
      </c>
    </row>
    <row r="43" spans="1:14" ht="16.5" thickBot="1" x14ac:dyDescent="0.3">
      <c r="A43" s="27" t="s">
        <v>51</v>
      </c>
      <c r="B43" s="14">
        <v>620.91999999999996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/>
      <c r="K43" s="14"/>
      <c r="L43" s="14"/>
      <c r="M43" s="14"/>
      <c r="N43" s="19">
        <f>SUM(Tabela26[[#This Row],[Colunas2]:[Colunas13]])</f>
        <v>620.91999999999996</v>
      </c>
    </row>
    <row r="44" spans="1:14" ht="16.5" thickBot="1" x14ac:dyDescent="0.3">
      <c r="A44" s="27" t="s">
        <v>18</v>
      </c>
      <c r="B44" s="14">
        <v>1835.02</v>
      </c>
      <c r="C44" s="14">
        <v>1873.3000000000004</v>
      </c>
      <c r="D44" s="14">
        <v>1317.4000000000005</v>
      </c>
      <c r="E44" s="14">
        <v>1307.3000000000004</v>
      </c>
      <c r="F44" s="14">
        <v>2293.2999999999988</v>
      </c>
      <c r="G44" s="14">
        <v>1371.9000000000003</v>
      </c>
      <c r="H44" s="14">
        <v>1354.9</v>
      </c>
      <c r="I44" s="14">
        <v>1302.2000000000005</v>
      </c>
      <c r="J44" s="14"/>
      <c r="K44" s="14"/>
      <c r="L44" s="14"/>
      <c r="M44" s="14"/>
      <c r="N44" s="19">
        <f>SUM(Tabela26[[#This Row],[Colunas2]:[Colunas13]])</f>
        <v>12655.32</v>
      </c>
    </row>
    <row r="45" spans="1:14" ht="16.5" thickBot="1" x14ac:dyDescent="0.3">
      <c r="A45" s="27" t="s">
        <v>16</v>
      </c>
      <c r="B45" s="14">
        <v>2506.04</v>
      </c>
      <c r="C45" s="14">
        <v>12069.04</v>
      </c>
      <c r="D45" s="14">
        <v>2506.04</v>
      </c>
      <c r="E45" s="14">
        <v>3056.04</v>
      </c>
      <c r="F45" s="14">
        <v>9366.0400000000009</v>
      </c>
      <c r="G45" s="14">
        <v>6855.84</v>
      </c>
      <c r="H45" s="14">
        <v>21844.67</v>
      </c>
      <c r="I45" s="14">
        <v>5204.87</v>
      </c>
      <c r="J45" s="14"/>
      <c r="K45" s="14"/>
      <c r="L45" s="14"/>
      <c r="M45" s="14"/>
      <c r="N45" s="19">
        <f>SUM(Tabela26[[#This Row],[Colunas2]:[Colunas13]])</f>
        <v>63408.580000000009</v>
      </c>
    </row>
    <row r="46" spans="1:14" ht="16.5" thickBot="1" x14ac:dyDescent="0.3">
      <c r="A46" s="27" t="s">
        <v>17</v>
      </c>
      <c r="B46" s="14">
        <v>12267</v>
      </c>
      <c r="C46" s="14">
        <v>16393.97</v>
      </c>
      <c r="D46" s="14">
        <v>23972.44</v>
      </c>
      <c r="E46" s="14">
        <v>214566.5</v>
      </c>
      <c r="F46" s="14">
        <v>39859.5</v>
      </c>
      <c r="G46" s="14">
        <v>513620.02</v>
      </c>
      <c r="H46" s="14">
        <v>10167</v>
      </c>
      <c r="I46" s="14">
        <v>27709</v>
      </c>
      <c r="J46" s="14"/>
      <c r="K46" s="14"/>
      <c r="L46" s="14"/>
      <c r="M46" s="14"/>
      <c r="N46" s="19">
        <f>SUM(Tabela26[[#This Row],[Colunas2]:[Colunas13]])</f>
        <v>858555.43</v>
      </c>
    </row>
    <row r="47" spans="1:14" ht="16.5" thickBot="1" x14ac:dyDescent="0.3">
      <c r="A47" s="27" t="s">
        <v>52</v>
      </c>
      <c r="B47" s="14">
        <v>292845.65000000008</v>
      </c>
      <c r="C47" s="14">
        <v>0</v>
      </c>
      <c r="D47" s="14">
        <v>313233.24</v>
      </c>
      <c r="E47" s="14">
        <v>127948.82</v>
      </c>
      <c r="F47" s="14">
        <v>124928.93000000001</v>
      </c>
      <c r="G47" s="14">
        <v>142005.41000000003</v>
      </c>
      <c r="H47" s="14">
        <v>164738.13</v>
      </c>
      <c r="I47" s="14">
        <v>147971.87000000002</v>
      </c>
      <c r="J47" s="14"/>
      <c r="K47" s="14"/>
      <c r="L47" s="14"/>
      <c r="M47" s="14"/>
      <c r="N47" s="19">
        <f>SUM(Tabela26[[#This Row],[Colunas2]:[Colunas13]])</f>
        <v>1313672.0500000003</v>
      </c>
    </row>
    <row r="48" spans="1:14" ht="16.5" thickBot="1" x14ac:dyDescent="0.3">
      <c r="A48" s="27" t="s">
        <v>53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/>
      <c r="K48" s="14"/>
      <c r="L48" s="14"/>
      <c r="M48" s="14"/>
      <c r="N48" s="19">
        <f>SUM(Tabela26[[#This Row],[Colunas2]:[Colunas13]])</f>
        <v>0</v>
      </c>
    </row>
    <row r="49" spans="1:16" ht="16.5" thickBot="1" x14ac:dyDescent="0.3">
      <c r="A49" s="2" t="s">
        <v>54</v>
      </c>
      <c r="B49" s="30">
        <v>7524876.3600000013</v>
      </c>
      <c r="C49" s="30">
        <v>6016518.3800000008</v>
      </c>
      <c r="D49" s="30">
        <v>6284178.5199999996</v>
      </c>
      <c r="E49" s="30">
        <v>6394273.5599999996</v>
      </c>
      <c r="F49" s="30">
        <v>6608330.7700000005</v>
      </c>
      <c r="G49" s="30">
        <v>7039380.8399999999</v>
      </c>
      <c r="H49" s="30">
        <v>6731333.2699999996</v>
      </c>
      <c r="I49" s="30">
        <v>6530022.540000001</v>
      </c>
      <c r="J49" s="30"/>
      <c r="K49" s="30"/>
      <c r="L49" s="30"/>
      <c r="M49" s="30"/>
      <c r="N49" s="19">
        <f>SUM(Tabela26[[#This Row],[Colunas2]:[Colunas13]])</f>
        <v>53128914.240000002</v>
      </c>
    </row>
    <row r="50" spans="1:16" ht="16.5" thickBot="1" x14ac:dyDescent="0.3">
      <c r="A50" s="2" t="s">
        <v>55</v>
      </c>
      <c r="B50" s="19">
        <v>-954525.07000000123</v>
      </c>
      <c r="C50" s="19">
        <v>553348.25999999885</v>
      </c>
      <c r="D50" s="19">
        <v>292319.26000000071</v>
      </c>
      <c r="E50" s="19">
        <v>183112.87000000011</v>
      </c>
      <c r="F50" s="19">
        <v>-25280.950000000186</v>
      </c>
      <c r="G50" s="19">
        <v>-458371.75</v>
      </c>
      <c r="H50" s="19">
        <v>32764.42</v>
      </c>
      <c r="I50" s="19">
        <v>240565.87999999896</v>
      </c>
      <c r="J50" s="19"/>
      <c r="K50" s="19"/>
      <c r="L50" s="19"/>
      <c r="M50" s="19"/>
      <c r="N50" s="19">
        <f>SUM(Tabela26[[#This Row],[Colunas2]:[Colunas13]])</f>
        <v>-136067.08000000281</v>
      </c>
    </row>
    <row r="51" spans="1:16" s="56" customFormat="1" ht="32.25" thickBot="1" x14ac:dyDescent="0.3">
      <c r="A51" s="57" t="s">
        <v>56</v>
      </c>
      <c r="B51" s="55">
        <v>607930.04999999888</v>
      </c>
      <c r="C51" s="55">
        <v>1161278.3099999977</v>
      </c>
      <c r="D51" s="55">
        <v>1453597.5699999984</v>
      </c>
      <c r="E51" s="55">
        <v>1636710.4399999985</v>
      </c>
      <c r="F51" s="55">
        <v>1611429.4899999984</v>
      </c>
      <c r="G51" s="55">
        <v>1153057.7399999984</v>
      </c>
      <c r="H51" s="55">
        <v>1185822.1599999999</v>
      </c>
      <c r="I51" s="55">
        <v>1426388.0399999972</v>
      </c>
      <c r="J51" s="55"/>
      <c r="K51" s="55"/>
      <c r="L51" s="55"/>
      <c r="M51" s="55"/>
      <c r="N51" s="58"/>
      <c r="P51" s="59"/>
    </row>
    <row r="52" spans="1:16" ht="15.75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31"/>
    </row>
    <row r="53" spans="1:16" ht="16.5" thickBot="1" x14ac:dyDescent="0.3">
      <c r="B53" s="6"/>
      <c r="C53" s="13"/>
      <c r="D53" s="10"/>
      <c r="E53" s="10"/>
      <c r="F53" s="1"/>
      <c r="G53" s="1"/>
      <c r="H53" s="1"/>
      <c r="I53" s="7"/>
      <c r="J53" s="7"/>
      <c r="K53" s="7"/>
      <c r="L53" s="7"/>
      <c r="M53" s="1"/>
      <c r="N53" s="1"/>
    </row>
    <row r="54" spans="1:16" ht="16.5" thickBot="1" x14ac:dyDescent="0.3">
      <c r="A54" s="20" t="s">
        <v>57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1"/>
    </row>
    <row r="55" spans="1:16" ht="16.5" thickBot="1" x14ac:dyDescent="0.3">
      <c r="A55" s="3" t="s">
        <v>19</v>
      </c>
      <c r="B55" s="34" t="s">
        <v>6</v>
      </c>
      <c r="C55" s="34" t="s">
        <v>7</v>
      </c>
      <c r="D55" s="34" t="s">
        <v>8</v>
      </c>
      <c r="E55" s="34" t="s">
        <v>9</v>
      </c>
      <c r="F55" s="34" t="s">
        <v>10</v>
      </c>
      <c r="G55" s="34" t="s">
        <v>23</v>
      </c>
      <c r="H55" s="34" t="s">
        <v>24</v>
      </c>
      <c r="I55" s="34" t="s">
        <v>0</v>
      </c>
      <c r="J55" s="34" t="s">
        <v>1</v>
      </c>
      <c r="K55" s="34" t="s">
        <v>3</v>
      </c>
      <c r="L55" s="34" t="s">
        <v>4</v>
      </c>
      <c r="M55" s="35" t="s">
        <v>5</v>
      </c>
      <c r="N55" s="36"/>
    </row>
    <row r="56" spans="1:16" ht="16.5" thickBot="1" x14ac:dyDescent="0.3">
      <c r="A56" s="27" t="s">
        <v>21</v>
      </c>
      <c r="B56" s="63">
        <v>1000</v>
      </c>
      <c r="C56" s="66">
        <v>1000</v>
      </c>
      <c r="D56" s="62">
        <v>998.3</v>
      </c>
      <c r="E56" s="62">
        <v>915</v>
      </c>
      <c r="F56" s="48">
        <v>1000</v>
      </c>
      <c r="G56" s="62">
        <v>43969.279999999999</v>
      </c>
      <c r="H56" s="48">
        <v>1000</v>
      </c>
      <c r="I56" s="18">
        <v>996.6</v>
      </c>
      <c r="J56" s="51"/>
      <c r="K56" s="48"/>
      <c r="L56" s="62"/>
      <c r="M56" s="62"/>
      <c r="N56" s="3"/>
      <c r="P56" s="6"/>
    </row>
    <row r="57" spans="1:16" ht="16.5" thickBot="1" x14ac:dyDescent="0.3">
      <c r="A57" s="27" t="s">
        <v>22</v>
      </c>
      <c r="B57" s="63">
        <v>605930.05000000005</v>
      </c>
      <c r="C57" s="67">
        <f>11214.8+32161.89+175560.32+599632.05+340709.25</f>
        <v>1159278.31</v>
      </c>
      <c r="D57" s="48">
        <v>1451599.27</v>
      </c>
      <c r="E57" s="48">
        <v>1634795.44</v>
      </c>
      <c r="F57" s="48">
        <v>1609429.49</v>
      </c>
      <c r="G57" s="48">
        <v>1108088.46</v>
      </c>
      <c r="H57" s="48">
        <v>1183822.1599999999</v>
      </c>
      <c r="I57" s="14">
        <v>1423391.4400000002</v>
      </c>
      <c r="J57" s="51"/>
      <c r="K57" s="48"/>
      <c r="L57" s="48"/>
      <c r="M57" s="48"/>
      <c r="N57" s="3"/>
      <c r="P57" s="6"/>
    </row>
    <row r="58" spans="1:16" ht="16.5" thickBot="1" x14ac:dyDescent="0.3">
      <c r="A58" s="27" t="s">
        <v>58</v>
      </c>
      <c r="B58" s="64">
        <v>1000</v>
      </c>
      <c r="C58" s="68">
        <v>1000</v>
      </c>
      <c r="D58" s="49">
        <v>1000</v>
      </c>
      <c r="E58" s="49">
        <v>1000</v>
      </c>
      <c r="F58" s="49">
        <v>1000</v>
      </c>
      <c r="G58" s="49">
        <v>1000</v>
      </c>
      <c r="H58" s="48">
        <v>1000</v>
      </c>
      <c r="I58" s="14">
        <v>2000</v>
      </c>
      <c r="J58" s="48"/>
      <c r="K58" s="49"/>
      <c r="L58" s="62"/>
      <c r="M58" s="49"/>
      <c r="N58" s="3"/>
      <c r="P58" s="6"/>
    </row>
    <row r="59" spans="1:16" ht="16.5" thickBot="1" x14ac:dyDescent="0.3">
      <c r="A59" s="3" t="s">
        <v>2</v>
      </c>
      <c r="B59" s="37">
        <f>B56+B57+B58</f>
        <v>607930.05000000005</v>
      </c>
      <c r="C59" s="37">
        <f>C56+C57+C58</f>
        <v>1161278.31</v>
      </c>
      <c r="D59" s="37">
        <f>D56+D57+D58</f>
        <v>1453597.57</v>
      </c>
      <c r="E59" s="37">
        <f>E56+E57+E58</f>
        <v>1636710.44</v>
      </c>
      <c r="F59" s="37">
        <f t="shared" ref="F59:M59" si="0">F56+F57+F58</f>
        <v>1611429.49</v>
      </c>
      <c r="G59" s="37">
        <f t="shared" si="0"/>
        <v>1153057.74</v>
      </c>
      <c r="H59" s="37">
        <v>1185822.1599999999</v>
      </c>
      <c r="I59" s="37">
        <v>1426388.0400000003</v>
      </c>
      <c r="J59" s="37">
        <f t="shared" si="0"/>
        <v>0</v>
      </c>
      <c r="K59" s="37">
        <f t="shared" si="0"/>
        <v>0</v>
      </c>
      <c r="L59" s="37">
        <f t="shared" si="0"/>
        <v>0</v>
      </c>
      <c r="M59" s="37">
        <f t="shared" si="0"/>
        <v>0</v>
      </c>
      <c r="N59" s="38"/>
    </row>
    <row r="60" spans="1:16" ht="16.5" thickBot="1" x14ac:dyDescent="0.3">
      <c r="A60" s="39"/>
      <c r="B60" s="8"/>
      <c r="C60" s="8"/>
      <c r="D60" s="8"/>
      <c r="E60" s="39"/>
      <c r="F60" s="8"/>
      <c r="G60" s="39"/>
      <c r="H60" s="8"/>
      <c r="I60" s="39"/>
      <c r="J60" s="8"/>
      <c r="K60" s="8"/>
      <c r="L60" s="39"/>
      <c r="M60" s="40"/>
    </row>
    <row r="61" spans="1:16" ht="16.5" thickBot="1" x14ac:dyDescent="0.3">
      <c r="A61" s="21" t="s">
        <v>59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3"/>
      <c r="N61" s="41"/>
    </row>
    <row r="62" spans="1:16" ht="16.5" thickBot="1" x14ac:dyDescent="0.3">
      <c r="A62" s="9" t="s">
        <v>19</v>
      </c>
      <c r="B62" s="61" t="s">
        <v>6</v>
      </c>
      <c r="C62" s="61" t="s">
        <v>7</v>
      </c>
      <c r="D62" s="61" t="s">
        <v>8</v>
      </c>
      <c r="E62" s="61" t="s">
        <v>9</v>
      </c>
      <c r="F62" s="61" t="s">
        <v>10</v>
      </c>
      <c r="G62" s="61" t="s">
        <v>23</v>
      </c>
      <c r="H62" s="61" t="s">
        <v>24</v>
      </c>
      <c r="I62" s="61" t="s">
        <v>0</v>
      </c>
      <c r="J62" s="61" t="s">
        <v>1</v>
      </c>
      <c r="K62" s="61" t="s">
        <v>3</v>
      </c>
      <c r="L62" s="61" t="s">
        <v>4</v>
      </c>
      <c r="M62" s="61" t="s">
        <v>5</v>
      </c>
      <c r="N62" s="41"/>
    </row>
    <row r="63" spans="1:16" ht="16.5" thickBot="1" x14ac:dyDescent="0.3">
      <c r="A63" s="9" t="s">
        <v>17</v>
      </c>
      <c r="B63" s="63">
        <v>487981.9</v>
      </c>
      <c r="C63" s="65">
        <f>11214.8+175560.32+599632.05+340709.25</f>
        <v>1127116.42</v>
      </c>
      <c r="D63" s="73">
        <v>1440762.35</v>
      </c>
      <c r="E63" s="65">
        <v>1246220.69</v>
      </c>
      <c r="F63" s="48">
        <v>1230600.3</v>
      </c>
      <c r="G63" s="65">
        <v>754232.82</v>
      </c>
      <c r="H63" s="51">
        <v>762277.51</v>
      </c>
      <c r="I63" s="60">
        <v>772006.14</v>
      </c>
      <c r="J63" s="51"/>
      <c r="K63" s="50"/>
      <c r="L63" s="48"/>
      <c r="M63" s="50"/>
      <c r="N63" s="42"/>
    </row>
    <row r="64" spans="1:16" ht="16.5" thickBot="1" x14ac:dyDescent="0.3">
      <c r="A64" s="9" t="s">
        <v>36</v>
      </c>
      <c r="B64" s="54">
        <v>119948.15</v>
      </c>
      <c r="C64" s="65">
        <f>1000+32161.89+1000</f>
        <v>34161.89</v>
      </c>
      <c r="D64" s="54">
        <v>12835.22</v>
      </c>
      <c r="E64" s="50">
        <v>390489.75</v>
      </c>
      <c r="F64" s="48">
        <v>380829.19</v>
      </c>
      <c r="G64" s="50">
        <v>398824.92</v>
      </c>
      <c r="H64" s="48">
        <v>423544.65</v>
      </c>
      <c r="I64" s="43">
        <v>654381.9</v>
      </c>
      <c r="J64" s="51"/>
      <c r="K64" s="52"/>
      <c r="L64" s="62"/>
      <c r="M64" s="52"/>
      <c r="N64" s="41"/>
    </row>
    <row r="65" spans="1:14" ht="16.5" thickBot="1" x14ac:dyDescent="0.3">
      <c r="A65" s="44" t="s">
        <v>2</v>
      </c>
      <c r="B65" s="45">
        <f>B63+B64</f>
        <v>607930.05000000005</v>
      </c>
      <c r="C65" s="45">
        <f t="shared" ref="C65:M65" si="1">C63+C64</f>
        <v>1161278.3099999998</v>
      </c>
      <c r="D65" s="45">
        <f>D63+D64</f>
        <v>1453597.57</v>
      </c>
      <c r="E65" s="45">
        <f t="shared" ref="E65:F65" si="2">E63+E64</f>
        <v>1636710.44</v>
      </c>
      <c r="F65" s="45">
        <f t="shared" si="2"/>
        <v>1611429.49</v>
      </c>
      <c r="G65" s="45">
        <f t="shared" si="1"/>
        <v>1153057.74</v>
      </c>
      <c r="H65" s="45">
        <v>1185822.1600000001</v>
      </c>
      <c r="I65" s="45">
        <v>1426388.04</v>
      </c>
      <c r="J65" s="46">
        <f t="shared" si="1"/>
        <v>0</v>
      </c>
      <c r="K65" s="45">
        <f t="shared" si="1"/>
        <v>0</v>
      </c>
      <c r="L65" s="45">
        <f t="shared" si="1"/>
        <v>0</v>
      </c>
      <c r="M65" s="45">
        <f t="shared" si="1"/>
        <v>0</v>
      </c>
      <c r="N65" s="47"/>
    </row>
  </sheetData>
  <mergeCells count="1">
    <mergeCell ref="K1:M1"/>
  </mergeCells>
  <pageMargins left="0.51181102362204722" right="0.51181102362204722" top="1.0192307692307692" bottom="0.78740157480314965" header="0.31496062992125984" footer="0.31496062992125984"/>
  <pageSetup paperSize="9" scale="53" fitToHeight="0" orientation="landscape" r:id="rId1"/>
  <headerFooter>
    <oddHeader>&amp;L    &amp;G
&amp;C&amp;"-,Negrito"&amp;12RELATÓRIO - GESTÃO EM SAÚDE
RELATÓRIO - DEMONSTRATIVO DO FLUXO DE CAIXA
HOSPITAL ESTADUAL DE AMÉRICO BRASILIENSE - HEAB - PERÍODO: 2023
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2022-11-04T17:07:33Z</cp:lastPrinted>
  <dcterms:created xsi:type="dcterms:W3CDTF">2008-07-21T21:08:00Z</dcterms:created>
  <dcterms:modified xsi:type="dcterms:W3CDTF">2023-09-11T17:55:33Z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