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\04. HES\04. Repasses e Despesas\2023\"/>
    </mc:Choice>
  </mc:AlternateContent>
  <bookViews>
    <workbookView xWindow="0" yWindow="0" windowWidth="28800" windowHeight="12330" tabRatio="755"/>
  </bookViews>
  <sheets>
    <sheet name="Fluxo de Caixa" sheetId="35" r:id="rId1"/>
  </sheets>
  <calcPr calcId="162913"/>
</workbook>
</file>

<file path=xl/calcChain.xml><?xml version="1.0" encoding="utf-8"?>
<calcChain xmlns="http://schemas.openxmlformats.org/spreadsheetml/2006/main">
  <c r="M71" i="35" l="1"/>
  <c r="L71" i="35"/>
  <c r="K71" i="35"/>
  <c r="J71" i="35"/>
  <c r="I71" i="35"/>
  <c r="H71" i="35"/>
  <c r="D71" i="35"/>
  <c r="B71" i="35"/>
  <c r="G70" i="35"/>
  <c r="G71" i="35" s="1"/>
  <c r="F70" i="35"/>
  <c r="F71" i="35" s="1"/>
  <c r="E70" i="35"/>
  <c r="E71" i="35" s="1"/>
  <c r="C70" i="35"/>
  <c r="C71" i="35" s="1"/>
  <c r="M65" i="35"/>
  <c r="L65" i="35"/>
  <c r="K65" i="35"/>
  <c r="J65" i="35"/>
  <c r="I65" i="35"/>
  <c r="H65" i="35"/>
  <c r="G65" i="35"/>
  <c r="F65" i="35"/>
  <c r="E65" i="35"/>
  <c r="D65" i="35"/>
  <c r="C65" i="35"/>
  <c r="B65" i="35"/>
  <c r="F63" i="35"/>
  <c r="E63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N58" i="35" s="1"/>
  <c r="N50" i="35" l="1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0" i="35"/>
  <c r="N9" i="35"/>
  <c r="N8" i="35"/>
  <c r="N7" i="35"/>
  <c r="N6" i="35"/>
  <c r="N5" i="35"/>
  <c r="N4" i="35"/>
</calcChain>
</file>

<file path=xl/sharedStrings.xml><?xml version="1.0" encoding="utf-8"?>
<sst xmlns="http://schemas.openxmlformats.org/spreadsheetml/2006/main" count="116" uniqueCount="74">
  <si>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</si>
  <si>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</si>
  <si>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</si>
  <si>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</si>
  <si>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</si>
  <si>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</si>
  <si>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</si>
  <si>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</si>
  <si>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</si>
  <si>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</si>
  <si>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</si>
  <si>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</si>
  <si>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</si>
  <si>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</si>
  <si>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</si>
  <si>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</si>
  <si>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</si>
  <si>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</si>
  <si>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</si>
  <si>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</si>
  <si>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</si>
  <si>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</si>
  <si>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</si>
  <si>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</si>
  <si>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</si>
  <si>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</si>
  <si>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</si>
  <si>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</si>
  <si>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</si>
  <si>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</si>
  <si>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</si>
  <si>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</si>
  <si>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</si>
  <si>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</si>
  <si>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</si>
  <si>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</si>
  <si>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</si>
  <si>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</si>
  <si>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</si>
  <si>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</si>
  <si>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</si>
  <si>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</si>
  <si>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</si>
  <si>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</si>
  <si>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</si>
  <si>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</si>
  <si>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</si>
  <si>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</si>
  <si>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</si>
  <si>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</si>
  <si>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</si>
  <si>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</si>
  <si>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</si>
  <si>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</si>
  <si>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</si>
  <si>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</si>
  <si>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</si>
  <si>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</si>
  <si>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</si>
  <si>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</si>
  <si>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</si>
  <si>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</si>
  <si>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</si>
  <si>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</si>
  <si>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</si>
  <si>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</si>
  <si>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</si>
  <si>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</si>
  <si>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</si>
  <si>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</si>
  <si>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 712 - Piso de Enfermagem (Recurso do Ministério da Saúde) - DFC </t>
  </si>
  <si>
    <t>Repasse de recursos do Ministério da Saúde</t>
  </si>
  <si>
    <t>Despesa de recursos do Ministério da Saúde</t>
  </si>
  <si>
    <t>Saldo do mês (Receitas - Despesas)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</si>
</sst>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78">
    <xf numFmtId="0" fontId="0" fillId="0" borderId="0" xfId="0"/>
    <xf numFmtId="43" fontId="2" fillId="0" borderId="2" xfId="7" applyFont="1" applyBorder="1" applyAlignment="1">
      <alignment vertical="center"/>
    </xf>
    <xf numFmtId="43" fontId="2" fillId="0" borderId="19" xfId="7" applyFont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0" fillId="0" borderId="0" xfId="7" applyFont="1" applyAlignment="1">
      <alignment vertical="center"/>
    </xf>
    <xf numFmtId="0" fontId="0" fillId="0" borderId="0" xfId="0" applyAlignment="1">
      <alignment vertical="center"/>
    </xf>
    <xf numFmtId="43" fontId="2" fillId="2" borderId="2" xfId="7" applyNumberFormat="1" applyFont="1" applyFill="1" applyBorder="1" applyAlignment="1">
      <alignment vertical="center"/>
    </xf>
    <xf numFmtId="43" fontId="4" fillId="0" borderId="2" xfId="7" applyFont="1" applyFill="1" applyBorder="1" applyAlignment="1">
      <alignment vertical="center"/>
    </xf>
    <xf numFmtId="43" fontId="3" fillId="0" borderId="2" xfId="7" applyNumberFormat="1" applyFont="1" applyBorder="1" applyAlignment="1">
      <alignment horizontal="center" vertical="center" wrapText="1"/>
    </xf>
    <xf numFmtId="43" fontId="3" fillId="0" borderId="2" xfId="7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3" fontId="3" fillId="0" borderId="4" xfId="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2" fillId="0" borderId="2" xfId="7" applyFont="1" applyFill="1" applyBorder="1" applyAlignment="1">
      <alignment vertical="center"/>
    </xf>
    <xf numFmtId="43" fontId="3" fillId="0" borderId="2" xfId="7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3" fontId="3" fillId="0" borderId="2" xfId="7" applyFont="1" applyBorder="1" applyAlignment="1">
      <alignment horizontal="right" vertical="center"/>
    </xf>
    <xf numFmtId="43" fontId="4" fillId="0" borderId="2" xfId="7" applyFont="1" applyBorder="1" applyAlignment="1">
      <alignment vertical="center"/>
    </xf>
    <xf numFmtId="43" fontId="3" fillId="0" borderId="17" xfId="7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3" fillId="0" borderId="1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21" fillId="0" borderId="2" xfId="7" applyFont="1" applyBorder="1" applyAlignment="1">
      <alignment vertical="center"/>
    </xf>
    <xf numFmtId="43" fontId="1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3" xfId="7" applyNumberFormat="1" applyFont="1" applyBorder="1" applyAlignment="1">
      <alignment vertical="center" wrapText="1"/>
    </xf>
    <xf numFmtId="43" fontId="2" fillId="0" borderId="4" xfId="7" applyFont="1" applyBorder="1" applyAlignment="1">
      <alignment vertical="center"/>
    </xf>
    <xf numFmtId="43" fontId="2" fillId="0" borderId="19" xfId="7" applyFont="1" applyFill="1" applyBorder="1" applyAlignment="1">
      <alignment vertical="center"/>
    </xf>
    <xf numFmtId="43" fontId="2" fillId="0" borderId="18" xfId="7" applyFont="1" applyBorder="1" applyAlignment="1">
      <alignment vertical="center"/>
    </xf>
    <xf numFmtId="0" fontId="2" fillId="0" borderId="2" xfId="0" applyNumberFormat="1" applyFont="1" applyBorder="1" applyAlignment="1">
      <alignment vertical="center" wrapText="1"/>
    </xf>
    <xf numFmtId="43" fontId="3" fillId="0" borderId="19" xfId="7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3" fontId="3" fillId="0" borderId="0" xfId="7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3" fontId="3" fillId="0" borderId="1" xfId="7" applyFont="1" applyFill="1" applyBorder="1" applyAlignment="1">
      <alignment vertical="center"/>
    </xf>
    <xf numFmtId="43" fontId="3" fillId="0" borderId="1" xfId="7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43" fontId="2" fillId="0" borderId="2" xfId="7" applyNumberFormat="1" applyFont="1" applyBorder="1" applyAlignment="1">
      <alignment vertical="center"/>
    </xf>
    <xf numFmtId="43" fontId="2" fillId="0" borderId="2" xfId="7" applyNumberFormat="1" applyFont="1" applyBorder="1" applyAlignment="1">
      <alignment horizontal="right" vertical="center"/>
    </xf>
    <xf numFmtId="43" fontId="2" fillId="0" borderId="20" xfId="7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3" fontId="2" fillId="2" borderId="4" xfId="7" applyNumberFormat="1" applyFont="1" applyFill="1" applyBorder="1" applyAlignment="1">
      <alignment vertical="center"/>
    </xf>
    <xf numFmtId="43" fontId="2" fillId="2" borderId="21" xfId="7" applyNumberFormat="1" applyFont="1" applyFill="1" applyBorder="1" applyAlignment="1">
      <alignment vertical="center"/>
    </xf>
    <xf numFmtId="43" fontId="2" fillId="0" borderId="3" xfId="7" applyFont="1" applyBorder="1" applyAlignment="1">
      <alignment vertical="center"/>
    </xf>
    <xf numFmtId="43" fontId="4" fillId="0" borderId="3" xfId="7" applyFont="1" applyBorder="1" applyAlignment="1">
      <alignment vertical="center"/>
    </xf>
    <xf numFmtId="43" fontId="3" fillId="0" borderId="2" xfId="7" applyFont="1" applyBorder="1" applyAlignment="1">
      <alignment horizontal="right"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vertical="center" wrapText="1"/>
    </xf>
    <xf numFmtId="43" fontId="2" fillId="2" borderId="20" xfId="7" applyNumberFormat="1" applyFont="1" applyFill="1" applyBorder="1" applyAlignment="1">
      <alignment vertical="center"/>
    </xf>
    <xf numFmtId="43" fontId="4" fillId="0" borderId="2" xfId="7" applyNumberFormat="1" applyFont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3" fontId="3" fillId="0" borderId="20" xfId="7" applyNumberFormat="1" applyFont="1" applyBorder="1" applyAlignment="1">
      <alignment vertical="center"/>
    </xf>
    <xf numFmtId="43" fontId="3" fillId="2" borderId="20" xfId="7" applyNumberFormat="1" applyFont="1" applyFill="1" applyBorder="1" applyAlignment="1">
      <alignment vertical="center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Incorreto" xfId="14" builtinId="27" customBuiltin="1"/>
    <cellStyle name="Moeda 2" xfId="5"/>
    <cellStyle name="Moeda 3" xfId="4"/>
    <cellStyle name="Moeda 4" xfId="49"/>
    <cellStyle name="Moeda 4 2" xfId="50"/>
    <cellStyle name="Neutra" xfId="15" builtinId="28" customBuiltin="1"/>
    <cellStyle name="Normal" xfId="0" builtinId="0"/>
    <cellStyle name="Normal 2" xfId="51"/>
    <cellStyle name="Nota" xfId="22" builtinId="10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/>
    <cellStyle name="Vírgula 2 2" xfId="2"/>
    <cellStyle name="Vírgula 3" xfId="3"/>
    <cellStyle name="Vírgula 4" xfId="6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ela23" displayName="Tabela23" ref="A2:N52" headerRowCount="0" totalsRowCount="1" headerRowDxfId="89" dataDxfId="88" totalsRowDxfId="87">
  <tableColumns count="14">
    <tableColumn id="1" name="Colunas1" headerRowDxfId="86" dataDxfId="85" totalsRowDxfId="59"/>
    <tableColumn id="2" name="Colunas2" headerRowDxfId="84" dataDxfId="83" totalsRowDxfId="58"/>
    <tableColumn id="3" name="Colunas3" headerRowDxfId="82" dataDxfId="81" totalsRowDxfId="57"/>
    <tableColumn id="4" name="Colunas4" headerRowDxfId="80" dataDxfId="79" totalsRowDxfId="56"/>
    <tableColumn id="5" name="Colunas5" headerRowDxfId="78" dataDxfId="77" totalsRowDxfId="55" dataCellStyle="Vírgula"/>
    <tableColumn id="6" name="Colunas6" headerRowDxfId="76" dataDxfId="75" totalsRowDxfId="54"/>
    <tableColumn id="7" name="Colunas7" headerRowDxfId="74" dataDxfId="73" totalsRowDxfId="53"/>
    <tableColumn id="8" name="Colunas8" headerRowDxfId="72" dataDxfId="71" totalsRowDxfId="52"/>
    <tableColumn id="9" name="Colunas9" headerRowDxfId="70" dataDxfId="69" totalsRowDxfId="51"/>
    <tableColumn id="10" name="Colunas10" headerRowDxfId="68" dataDxfId="67" totalsRowDxfId="50" dataCellStyle="Vírgula"/>
    <tableColumn id="11" name="Colunas11" headerRowDxfId="66" dataDxfId="65" totalsRowDxfId="49"/>
    <tableColumn id="12" name="Colunas12" headerRowDxfId="64" dataDxfId="63" totalsRowDxfId="48"/>
    <tableColumn id="13" name="Colunas13" headerRowDxfId="62" dataDxfId="61" totalsRowDxfId="47"/>
    <tableColumn id="14" name="Colunas14" dataDxfId="60" totalsRowDxfId="46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id="3" name="Tabela784" displayName="Tabela784" ref="A61:N66" headerRowCount="0" totalsRowCount="1" headerRowDxfId="45" dataDxfId="44" totalsRowDxfId="43" tableBorderDxfId="42">
  <tableColumns count="14">
    <tableColumn id="1" name="Colunas1" headerRowDxfId="40" dataDxfId="39" totalsRowDxfId="41"/>
    <tableColumn id="2" name="Colunas2" headerRowDxfId="37" dataDxfId="36" totalsRowDxfId="38"/>
    <tableColumn id="3" name="Colunas3" headerRowDxfId="34" dataDxfId="33" totalsRowDxfId="35"/>
    <tableColumn id="4" name="Colunas4" headerRowDxfId="31" dataDxfId="30" totalsRowDxfId="32"/>
    <tableColumn id="5" name="Colunas5" headerRowDxfId="28" dataDxfId="27" totalsRowDxfId="29"/>
    <tableColumn id="6" name="Colunas6" headerRowDxfId="25" dataDxfId="24" totalsRowDxfId="26"/>
    <tableColumn id="7" name="Colunas7" headerRowDxfId="22" dataDxfId="21" totalsRowDxfId="23"/>
    <tableColumn id="8" name="Colunas8" headerRowDxfId="19" dataDxfId="18" totalsRowDxfId="20"/>
    <tableColumn id="9" name="Colunas9" headerRowDxfId="16" dataDxfId="15" totalsRowDxfId="17"/>
    <tableColumn id="10" name="Colunas10" headerRowDxfId="13" dataDxfId="12" totalsRowDxfId="14"/>
    <tableColumn id="11" name="Colunas11" headerRowDxfId="10" dataDxfId="9" totalsRowDxfId="11"/>
    <tableColumn id="12" name="Colunas12" headerRowDxfId="7" dataDxfId="6" totalsRowDxfId="8"/>
    <tableColumn id="13" name="Colunas13" headerRowDxfId="4" dataDxfId="3" totalsRowDxfId="5"/>
    <tableColumn id="14" name="Coluna1" headerRowDxfId="1" dataDxfId="0" totalsRowDxfId="2">
      <calculatedColumnFormula>Tabela784[[#This Row],[Colunas2]]=B68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tabSelected="1" view="pageLayout" topLeftCell="A49" zoomScale="90" zoomScaleNormal="85" zoomScalePageLayoutView="90" workbookViewId="0">
      <selection activeCell="A63" sqref="A63"/>
    </sheetView>
  </sheetViews>
  <sheetFormatPr defaultRowHeight="15" x14ac:dyDescent="0.25"/>
  <cols>
    <col min="1" max="1" width="45.85546875" style="5" bestFit="1" customWidth="1"/>
    <col min="2" max="2" width="15.5703125" style="5" bestFit="1" customWidth="1"/>
    <col min="3" max="3" width="15.85546875" style="5" customWidth="1"/>
    <col min="4" max="13" width="15.28515625" style="5" bestFit="1" customWidth="1"/>
    <col min="14" max="14" width="18" style="5" bestFit="1" customWidth="1"/>
    <col min="15" max="16384" width="9.140625" style="5"/>
  </cols>
  <sheetData>
    <row r="1" spans="1:14" ht="31.5" customHeight="1" thickBot="1" x14ac:dyDescent="0.3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72"/>
      <c r="L1" s="72"/>
      <c r="M1" s="72"/>
      <c r="N1" s="12"/>
    </row>
    <row r="2" spans="1:14" ht="16.5" thickBot="1" x14ac:dyDescent="0.3">
      <c r="A2" s="13" t="s">
        <v>19</v>
      </c>
      <c r="B2" s="14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23</v>
      </c>
      <c r="H2" s="15" t="s">
        <v>24</v>
      </c>
      <c r="I2" s="15" t="s">
        <v>0</v>
      </c>
      <c r="J2" s="15" t="s">
        <v>1</v>
      </c>
      <c r="K2" s="15" t="s">
        <v>3</v>
      </c>
      <c r="L2" s="15" t="s">
        <v>4</v>
      </c>
      <c r="M2" s="15" t="s">
        <v>5</v>
      </c>
      <c r="N2" s="15" t="s">
        <v>2</v>
      </c>
    </row>
    <row r="3" spans="1:14" ht="16.5" thickBot="1" x14ac:dyDescent="0.3">
      <c r="A3" s="16" t="s">
        <v>11</v>
      </c>
      <c r="B3" s="1">
        <v>3643804.19</v>
      </c>
      <c r="C3" s="1">
        <v>3352108.0599999996</v>
      </c>
      <c r="D3" s="1">
        <v>3929017.7899999996</v>
      </c>
      <c r="E3" s="1">
        <v>3815189.4500000011</v>
      </c>
      <c r="F3" s="1">
        <v>3706206.9200000009</v>
      </c>
      <c r="G3" s="1">
        <v>2657058.5700000022</v>
      </c>
      <c r="H3" s="1">
        <v>2554112.9300000016</v>
      </c>
      <c r="I3" s="1">
        <v>2881377.0300000017</v>
      </c>
      <c r="J3" s="1">
        <v>2844598.9600000018</v>
      </c>
      <c r="K3" s="1"/>
      <c r="L3" s="1"/>
      <c r="M3" s="1"/>
      <c r="N3" s="1"/>
    </row>
    <row r="4" spans="1:14" ht="16.5" thickBot="1" x14ac:dyDescent="0.3">
      <c r="A4" s="17" t="s">
        <v>20</v>
      </c>
      <c r="B4" s="1"/>
      <c r="C4" s="1"/>
      <c r="D4" s="1"/>
      <c r="E4" s="1"/>
      <c r="F4" s="1"/>
      <c r="G4" s="1"/>
      <c r="H4" s="1"/>
      <c r="I4" s="18"/>
      <c r="J4" s="18"/>
      <c r="K4" s="1"/>
      <c r="L4" s="1"/>
      <c r="M4" s="1"/>
      <c r="N4" s="19">
        <f>SUM(Tabela23[[#This Row],[Colunas2]:[Colunas13]])</f>
        <v>0</v>
      </c>
    </row>
    <row r="5" spans="1:14" ht="32.25" thickBot="1" x14ac:dyDescent="0.3">
      <c r="A5" s="20" t="s">
        <v>37</v>
      </c>
      <c r="B5" s="1">
        <v>4466840</v>
      </c>
      <c r="C5" s="1">
        <v>4466840</v>
      </c>
      <c r="D5" s="1">
        <v>4466840</v>
      </c>
      <c r="E5" s="1">
        <v>4466840</v>
      </c>
      <c r="F5" s="1">
        <v>4466840</v>
      </c>
      <c r="G5" s="1">
        <v>4466840</v>
      </c>
      <c r="H5" s="1">
        <v>4466840</v>
      </c>
      <c r="I5" s="18">
        <v>4466840</v>
      </c>
      <c r="J5" s="18">
        <v>4466840</v>
      </c>
      <c r="K5" s="1"/>
      <c r="L5" s="1"/>
      <c r="M5" s="1"/>
      <c r="N5" s="19">
        <f>SUM(Tabela23[[#This Row],[Colunas2]:[Colunas13]])</f>
        <v>40201560</v>
      </c>
    </row>
    <row r="6" spans="1:14" ht="16.5" thickBot="1" x14ac:dyDescent="0.3">
      <c r="A6" s="20" t="s">
        <v>60</v>
      </c>
      <c r="B6" s="21"/>
      <c r="C6" s="1"/>
      <c r="D6" s="1"/>
      <c r="E6" s="1"/>
      <c r="F6" s="1"/>
      <c r="G6" s="1"/>
      <c r="H6" s="1"/>
      <c r="I6" s="18"/>
      <c r="J6" s="18"/>
      <c r="K6" s="1"/>
      <c r="L6" s="1"/>
      <c r="M6" s="1"/>
      <c r="N6" s="19">
        <f>SUM(Tabela23[[#This Row],[Colunas2]:[Colunas13]])</f>
        <v>0</v>
      </c>
    </row>
    <row r="7" spans="1:14" ht="16.5" thickBot="1" x14ac:dyDescent="0.3">
      <c r="A7" s="20" t="s">
        <v>61</v>
      </c>
      <c r="B7" s="1"/>
      <c r="C7" s="1"/>
      <c r="D7" s="1"/>
      <c r="E7" s="1"/>
      <c r="F7" s="1"/>
      <c r="G7" s="1"/>
      <c r="H7" s="1"/>
      <c r="I7" s="18"/>
      <c r="J7" s="18"/>
      <c r="K7" s="1"/>
      <c r="L7" s="1"/>
      <c r="M7" s="1"/>
      <c r="N7" s="19">
        <f>SUM(Tabela23[[#This Row],[Colunas2]:[Colunas13]])</f>
        <v>0</v>
      </c>
    </row>
    <row r="8" spans="1:14" ht="16.5" thickBot="1" x14ac:dyDescent="0.3">
      <c r="A8" s="20" t="s">
        <v>62</v>
      </c>
      <c r="B8" s="21"/>
      <c r="C8" s="1"/>
      <c r="D8" s="1"/>
      <c r="E8" s="1"/>
      <c r="F8" s="1"/>
      <c r="G8" s="1"/>
      <c r="H8" s="1"/>
      <c r="I8" s="18"/>
      <c r="J8" s="18"/>
      <c r="K8" s="1"/>
      <c r="L8" s="1"/>
      <c r="M8" s="1"/>
      <c r="N8" s="19">
        <f>SUM(Tabela23[[#This Row],[Colunas2]:[Colunas13]])</f>
        <v>0</v>
      </c>
    </row>
    <row r="9" spans="1:14" ht="16.5" thickBot="1" x14ac:dyDescent="0.3">
      <c r="A9" s="20" t="s">
        <v>63</v>
      </c>
      <c r="B9" s="21"/>
      <c r="C9" s="1"/>
      <c r="D9" s="1"/>
      <c r="E9" s="1"/>
      <c r="F9" s="1"/>
      <c r="G9" s="1"/>
      <c r="H9" s="1"/>
      <c r="I9" s="18"/>
      <c r="J9" s="18"/>
      <c r="K9" s="1"/>
      <c r="L9" s="1"/>
      <c r="M9" s="1"/>
      <c r="N9" s="19">
        <f>SUM(Tabela23[[#This Row],[Colunas2]:[Colunas13]])</f>
        <v>0</v>
      </c>
    </row>
    <row r="10" spans="1:14" ht="16.5" thickBot="1" x14ac:dyDescent="0.3">
      <c r="A10" s="20" t="s">
        <v>12</v>
      </c>
      <c r="B10" s="1">
        <v>46304.49</v>
      </c>
      <c r="C10" s="1">
        <v>42570.720000000001</v>
      </c>
      <c r="D10" s="1">
        <v>52333.11</v>
      </c>
      <c r="E10" s="1">
        <v>40903.020000000004</v>
      </c>
      <c r="F10" s="1">
        <v>42914.8</v>
      </c>
      <c r="G10" s="1">
        <v>37103.75</v>
      </c>
      <c r="H10" s="1">
        <v>36425.97</v>
      </c>
      <c r="I10" s="22">
        <v>41339.289999999994</v>
      </c>
      <c r="J10" s="22">
        <v>36955.15</v>
      </c>
      <c r="K10" s="1"/>
      <c r="L10" s="1"/>
      <c r="M10" s="1"/>
      <c r="N10" s="19">
        <f>SUM(Tabela23[[#This Row],[Colunas2]:[Colunas13]])</f>
        <v>376850.3</v>
      </c>
    </row>
    <row r="11" spans="1:14" ht="16.5" thickBot="1" x14ac:dyDescent="0.3">
      <c r="A11" s="20" t="s">
        <v>64</v>
      </c>
      <c r="B11" s="67"/>
      <c r="C11" s="65"/>
      <c r="D11" s="65"/>
      <c r="E11" s="65"/>
      <c r="F11" s="65"/>
      <c r="G11" s="65"/>
      <c r="H11" s="65"/>
      <c r="I11" s="66"/>
      <c r="J11" s="22"/>
      <c r="K11" s="1"/>
      <c r="L11" s="65"/>
      <c r="M11" s="1"/>
      <c r="N11" s="19"/>
    </row>
    <row r="12" spans="1:14" ht="32.25" thickBot="1" x14ac:dyDescent="0.3">
      <c r="A12" s="20" t="s">
        <v>65</v>
      </c>
      <c r="B12" s="67"/>
      <c r="C12" s="65"/>
      <c r="D12" s="65"/>
      <c r="E12" s="65"/>
      <c r="F12" s="65"/>
      <c r="G12" s="65"/>
      <c r="H12" s="65"/>
      <c r="I12" s="66"/>
      <c r="J12" s="22"/>
      <c r="K12" s="1"/>
      <c r="L12" s="65"/>
      <c r="M12" s="1"/>
      <c r="N12" s="19"/>
    </row>
    <row r="13" spans="1:14" ht="16.5" thickBot="1" x14ac:dyDescent="0.3">
      <c r="A13" s="20" t="s">
        <v>66</v>
      </c>
      <c r="B13" s="67"/>
      <c r="C13" s="65"/>
      <c r="D13" s="65"/>
      <c r="E13" s="65"/>
      <c r="F13" s="65"/>
      <c r="G13" s="65"/>
      <c r="H13" s="65"/>
      <c r="I13" s="66"/>
      <c r="J13" s="22"/>
      <c r="K13" s="1"/>
      <c r="L13" s="65"/>
      <c r="M13" s="1"/>
      <c r="N13" s="19"/>
    </row>
    <row r="14" spans="1:14" ht="16.5" thickBot="1" x14ac:dyDescent="0.3">
      <c r="A14" s="68" t="s">
        <v>38</v>
      </c>
      <c r="B14" s="67"/>
      <c r="C14" s="65"/>
      <c r="D14" s="65"/>
      <c r="E14" s="65"/>
      <c r="F14" s="65"/>
      <c r="G14" s="65"/>
      <c r="H14" s="65"/>
      <c r="I14" s="66"/>
      <c r="J14" s="22"/>
      <c r="K14" s="1"/>
      <c r="L14" s="65"/>
      <c r="M14" s="1"/>
      <c r="N14" s="19"/>
    </row>
    <row r="15" spans="1:14" ht="16.5" thickBot="1" x14ac:dyDescent="0.3">
      <c r="A15" s="20" t="s">
        <v>67</v>
      </c>
      <c r="B15" s="67"/>
      <c r="C15" s="65"/>
      <c r="D15" s="65"/>
      <c r="E15" s="65"/>
      <c r="F15" s="65"/>
      <c r="G15" s="65"/>
      <c r="H15" s="65"/>
      <c r="I15" s="66"/>
      <c r="J15" s="22"/>
      <c r="K15" s="1"/>
      <c r="L15" s="65"/>
      <c r="M15" s="1"/>
      <c r="N15" s="19"/>
    </row>
    <row r="16" spans="1:14" ht="16.5" thickBot="1" x14ac:dyDescent="0.3">
      <c r="A16" s="20" t="s">
        <v>68</v>
      </c>
      <c r="B16" s="67"/>
      <c r="C16" s="65"/>
      <c r="D16" s="65"/>
      <c r="E16" s="65"/>
      <c r="F16" s="65"/>
      <c r="G16" s="65"/>
      <c r="H16" s="65"/>
      <c r="I16" s="66"/>
      <c r="J16" s="22"/>
      <c r="K16" s="1"/>
      <c r="L16" s="65"/>
      <c r="M16" s="1"/>
      <c r="N16" s="19"/>
    </row>
    <row r="17" spans="1:14" ht="16.5" thickBot="1" x14ac:dyDescent="0.3">
      <c r="A17" s="69" t="s">
        <v>69</v>
      </c>
      <c r="B17" s="67"/>
      <c r="C17" s="65"/>
      <c r="D17" s="65"/>
      <c r="E17" s="65"/>
      <c r="F17" s="65"/>
      <c r="G17" s="65"/>
      <c r="H17" s="65"/>
      <c r="I17" s="66"/>
      <c r="J17" s="22"/>
      <c r="K17" s="1"/>
      <c r="L17" s="65"/>
      <c r="M17" s="1"/>
      <c r="N17" s="19"/>
    </row>
    <row r="18" spans="1:14" ht="16.5" thickBot="1" x14ac:dyDescent="0.3">
      <c r="A18" s="17" t="s">
        <v>39</v>
      </c>
      <c r="B18" s="23">
        <v>4513144.49</v>
      </c>
      <c r="C18" s="23">
        <v>4509410.72</v>
      </c>
      <c r="D18" s="23">
        <v>4519173.1100000003</v>
      </c>
      <c r="E18" s="23">
        <v>4507743.0199999996</v>
      </c>
      <c r="F18" s="23">
        <v>4509754.8</v>
      </c>
      <c r="G18" s="23">
        <v>4503943.75</v>
      </c>
      <c r="H18" s="23">
        <v>4503265.97</v>
      </c>
      <c r="I18" s="23">
        <v>4508179.29</v>
      </c>
      <c r="J18" s="23">
        <v>4571496.54</v>
      </c>
      <c r="K18" s="23"/>
      <c r="L18" s="23"/>
      <c r="M18" s="23"/>
      <c r="N18" s="19">
        <f>SUM(Tabela23[[#This Row],[Colunas2]:[Colunas13]])</f>
        <v>40646111.689999998</v>
      </c>
    </row>
    <row r="19" spans="1:14" ht="16.5" thickBot="1" x14ac:dyDescent="0.3">
      <c r="A19" s="24" t="s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9">
        <f>SUM(Tabela23[[#This Row],[Colunas2]:[Colunas13]])</f>
        <v>0</v>
      </c>
    </row>
    <row r="20" spans="1:14" ht="16.5" thickBot="1" x14ac:dyDescent="0.3">
      <c r="A20" s="17" t="s">
        <v>14</v>
      </c>
      <c r="B20" s="25">
        <v>2807863.8800000004</v>
      </c>
      <c r="C20" s="25">
        <v>2459478.7899999996</v>
      </c>
      <c r="D20" s="25">
        <v>2576694.13</v>
      </c>
      <c r="E20" s="25">
        <v>2684678.3299999996</v>
      </c>
      <c r="F20" s="25">
        <v>2609550.5799999991</v>
      </c>
      <c r="G20" s="25">
        <v>2488545.64</v>
      </c>
      <c r="H20" s="25">
        <v>2474735.7999999998</v>
      </c>
      <c r="I20" s="25">
        <v>2617026.9</v>
      </c>
      <c r="J20" s="25">
        <v>2613148.7600000002</v>
      </c>
      <c r="K20" s="25"/>
      <c r="L20" s="25"/>
      <c r="M20" s="25"/>
      <c r="N20" s="19">
        <f>SUM(Tabela23[[#This Row],[Colunas2]:[Colunas13]])</f>
        <v>23331722.809999999</v>
      </c>
    </row>
    <row r="21" spans="1:14" ht="16.5" thickBot="1" x14ac:dyDescent="0.3">
      <c r="A21" s="20" t="s">
        <v>30</v>
      </c>
      <c r="B21" s="1">
        <v>1529124.41</v>
      </c>
      <c r="C21" s="1">
        <v>1446602.11</v>
      </c>
      <c r="D21" s="1">
        <v>1609707.77</v>
      </c>
      <c r="E21" s="1">
        <v>1591974.7</v>
      </c>
      <c r="F21" s="1">
        <v>1487380.5399999998</v>
      </c>
      <c r="G21" s="1">
        <v>1453663.96</v>
      </c>
      <c r="H21" s="1">
        <v>1454988.8499999999</v>
      </c>
      <c r="I21" s="1">
        <v>1525274.41</v>
      </c>
      <c r="J21" s="1">
        <v>1557805.86</v>
      </c>
      <c r="K21" s="1"/>
      <c r="L21" s="1"/>
      <c r="M21" s="1"/>
      <c r="N21" s="19">
        <f>SUM(Tabela23[[#This Row],[Colunas2]:[Colunas13]])</f>
        <v>13656522.609999999</v>
      </c>
    </row>
    <row r="22" spans="1:14" ht="16.5" thickBot="1" x14ac:dyDescent="0.3">
      <c r="A22" s="20" t="s">
        <v>32</v>
      </c>
      <c r="B22" s="1">
        <v>84270.75</v>
      </c>
      <c r="C22" s="1">
        <v>83798.249999999985</v>
      </c>
      <c r="D22" s="1">
        <v>42211</v>
      </c>
      <c r="E22" s="1">
        <v>138956.80000000002</v>
      </c>
      <c r="F22" s="1">
        <v>92455.64999999998</v>
      </c>
      <c r="G22" s="1">
        <v>89499.449999999983</v>
      </c>
      <c r="H22" s="1">
        <v>96466.900000000023</v>
      </c>
      <c r="I22" s="1">
        <v>90511.000000000015</v>
      </c>
      <c r="J22" s="1">
        <v>88591.93</v>
      </c>
      <c r="K22" s="1"/>
      <c r="L22" s="1"/>
      <c r="M22" s="1"/>
      <c r="N22" s="19">
        <f>SUM(Tabela23[[#This Row],[Colunas2]:[Colunas13]])</f>
        <v>806761.73</v>
      </c>
    </row>
    <row r="23" spans="1:14" ht="16.5" thickBot="1" x14ac:dyDescent="0.3">
      <c r="A23" s="20" t="s">
        <v>40</v>
      </c>
      <c r="B23" s="1">
        <v>26673.82</v>
      </c>
      <c r="C23" s="1">
        <v>44073.16</v>
      </c>
      <c r="D23" s="1">
        <v>22265.96</v>
      </c>
      <c r="E23" s="1">
        <v>49190.79</v>
      </c>
      <c r="F23" s="1">
        <v>72337.72</v>
      </c>
      <c r="G23" s="1">
        <v>53203.1</v>
      </c>
      <c r="H23" s="1">
        <v>66320.95</v>
      </c>
      <c r="I23" s="1">
        <v>80276.03</v>
      </c>
      <c r="J23" s="1">
        <v>7794.64</v>
      </c>
      <c r="K23" s="1"/>
      <c r="L23" s="1"/>
      <c r="M23" s="1"/>
      <c r="N23" s="19">
        <f>SUM(Tabela23[[#This Row],[Colunas2]:[Colunas13]])</f>
        <v>422136.17000000004</v>
      </c>
    </row>
    <row r="24" spans="1:14" ht="16.5" thickBot="1" x14ac:dyDescent="0.3">
      <c r="A24" s="20" t="s">
        <v>31</v>
      </c>
      <c r="B24" s="1">
        <v>855714.27</v>
      </c>
      <c r="C24" s="1">
        <v>577248.43999999994</v>
      </c>
      <c r="D24" s="1">
        <v>576402.43999999994</v>
      </c>
      <c r="E24" s="1">
        <v>621129.26</v>
      </c>
      <c r="F24" s="1">
        <v>628397.49</v>
      </c>
      <c r="G24" s="1">
        <v>539333.9</v>
      </c>
      <c r="H24" s="1">
        <v>536652.93000000005</v>
      </c>
      <c r="I24" s="1">
        <v>555776.15</v>
      </c>
      <c r="J24" s="1">
        <v>574755.82000000007</v>
      </c>
      <c r="K24" s="1"/>
      <c r="L24" s="1"/>
      <c r="M24" s="1"/>
      <c r="N24" s="19">
        <f>SUM(Tabela23[[#This Row],[Colunas2]:[Colunas13]])</f>
        <v>5465410.7000000011</v>
      </c>
    </row>
    <row r="25" spans="1:14" ht="16.5" thickBot="1" x14ac:dyDescent="0.3">
      <c r="A25" s="20" t="s">
        <v>41</v>
      </c>
      <c r="B25" s="1">
        <v>2478.9499999999998</v>
      </c>
      <c r="C25" s="1">
        <v>23215.86</v>
      </c>
      <c r="D25" s="1">
        <v>58000.609999999993</v>
      </c>
      <c r="E25" s="1">
        <v>20060.250000000004</v>
      </c>
      <c r="F25" s="1">
        <v>93217.549999999988</v>
      </c>
      <c r="G25" s="1">
        <v>28855.45</v>
      </c>
      <c r="H25" s="1">
        <v>14736.59</v>
      </c>
      <c r="I25" s="1">
        <v>62491.049999999996</v>
      </c>
      <c r="J25" s="1">
        <v>65892.639999999999</v>
      </c>
      <c r="K25" s="1"/>
      <c r="L25" s="1"/>
      <c r="M25" s="1"/>
      <c r="N25" s="19">
        <f>SUM(Tabela23[[#This Row],[Colunas2]:[Colunas13]])</f>
        <v>368948.95</v>
      </c>
    </row>
    <row r="26" spans="1:14" ht="16.5" thickBot="1" x14ac:dyDescent="0.3">
      <c r="A26" s="20" t="s">
        <v>26</v>
      </c>
      <c r="B26" s="1">
        <v>1769.79</v>
      </c>
      <c r="C26" s="1">
        <v>3360.09</v>
      </c>
      <c r="D26" s="1">
        <v>2422.11</v>
      </c>
      <c r="E26" s="1">
        <v>0</v>
      </c>
      <c r="F26" s="1">
        <v>1740.64</v>
      </c>
      <c r="G26" s="1">
        <v>1055.01</v>
      </c>
      <c r="H26" s="1">
        <v>2503</v>
      </c>
      <c r="I26" s="1">
        <v>0</v>
      </c>
      <c r="J26" s="1">
        <v>0</v>
      </c>
      <c r="K26" s="1"/>
      <c r="L26" s="1"/>
      <c r="M26" s="1"/>
      <c r="N26" s="19">
        <f>SUM(Tabela23[[#This Row],[Colunas2]:[Colunas13]])</f>
        <v>12850.64</v>
      </c>
    </row>
    <row r="27" spans="1:14" ht="16.5" thickBot="1" x14ac:dyDescent="0.3">
      <c r="A27" s="20" t="s">
        <v>27</v>
      </c>
      <c r="B27" s="1">
        <v>193736.69</v>
      </c>
      <c r="C27" s="1">
        <v>168560.63</v>
      </c>
      <c r="D27" s="1">
        <v>136482.63999999998</v>
      </c>
      <c r="E27" s="1">
        <v>138576.38</v>
      </c>
      <c r="F27" s="1">
        <v>105872.96000000001</v>
      </c>
      <c r="G27" s="1">
        <v>191839.59999999998</v>
      </c>
      <c r="H27" s="1">
        <v>175259.83000000002</v>
      </c>
      <c r="I27" s="1">
        <v>171304.22</v>
      </c>
      <c r="J27" s="1">
        <v>181025.91999999998</v>
      </c>
      <c r="K27" s="1"/>
      <c r="L27" s="1"/>
      <c r="M27" s="1"/>
      <c r="N27" s="19">
        <f>SUM(Tabela23[[#This Row],[Colunas2]:[Colunas13]])</f>
        <v>1462658.8699999999</v>
      </c>
    </row>
    <row r="28" spans="1:14" ht="16.5" thickBot="1" x14ac:dyDescent="0.3">
      <c r="A28" s="20" t="s">
        <v>42</v>
      </c>
      <c r="B28" s="1">
        <v>114095.2</v>
      </c>
      <c r="C28" s="1">
        <v>112620.25</v>
      </c>
      <c r="D28" s="1">
        <v>129201.60000000001</v>
      </c>
      <c r="E28" s="1">
        <v>124790.15000000001</v>
      </c>
      <c r="F28" s="1">
        <v>128148.03000000001</v>
      </c>
      <c r="G28" s="1">
        <v>131095.17000000001</v>
      </c>
      <c r="H28" s="1">
        <v>127806.75000000001</v>
      </c>
      <c r="I28" s="1">
        <v>131394.03999999998</v>
      </c>
      <c r="J28" s="1">
        <v>137281.94999999998</v>
      </c>
      <c r="K28" s="1"/>
      <c r="L28" s="1"/>
      <c r="M28" s="1"/>
      <c r="N28" s="19">
        <f>SUM(Tabela23[[#This Row],[Colunas2]:[Colunas13]])</f>
        <v>1136433.1400000001</v>
      </c>
    </row>
    <row r="29" spans="1:14" ht="16.5" thickBot="1" x14ac:dyDescent="0.3">
      <c r="A29" s="17" t="s">
        <v>28</v>
      </c>
      <c r="B29" s="19">
        <v>613677.69999999995</v>
      </c>
      <c r="C29" s="1">
        <v>574638.08000000007</v>
      </c>
      <c r="D29" s="1">
        <v>648312.69999999995</v>
      </c>
      <c r="E29" s="1">
        <v>666044.77</v>
      </c>
      <c r="F29" s="1">
        <v>781831.20000000019</v>
      </c>
      <c r="G29" s="1">
        <v>897253.25</v>
      </c>
      <c r="H29" s="1">
        <v>682668.53000000014</v>
      </c>
      <c r="I29" s="1">
        <v>774176.29</v>
      </c>
      <c r="J29" s="1">
        <v>693684</v>
      </c>
      <c r="K29" s="1"/>
      <c r="L29" s="1"/>
      <c r="M29" s="1"/>
      <c r="N29" s="19">
        <f>SUM(Tabela23[[#This Row],[Colunas2]:[Colunas13]])</f>
        <v>6332286.5200000005</v>
      </c>
    </row>
    <row r="30" spans="1:14" ht="16.5" thickBot="1" x14ac:dyDescent="0.3">
      <c r="A30" s="17" t="s">
        <v>33</v>
      </c>
      <c r="B30" s="19">
        <v>384167.60999999987</v>
      </c>
      <c r="C30" s="1">
        <v>381749.27000000008</v>
      </c>
      <c r="D30" s="1">
        <v>380539.00000000006</v>
      </c>
      <c r="E30" s="1">
        <v>384394.81</v>
      </c>
      <c r="F30" s="1">
        <v>392313.0500000001</v>
      </c>
      <c r="G30" s="1">
        <v>475648.1</v>
      </c>
      <c r="H30" s="1">
        <v>369423.77999999997</v>
      </c>
      <c r="I30" s="1">
        <v>420491.87</v>
      </c>
      <c r="J30" s="1">
        <v>375116.32000000007</v>
      </c>
      <c r="K30" s="1"/>
      <c r="L30" s="1"/>
      <c r="M30" s="1"/>
      <c r="N30" s="19">
        <f>SUM(Tabela23[[#This Row],[Colunas2]:[Colunas13]])</f>
        <v>3563843.8099999996</v>
      </c>
    </row>
    <row r="31" spans="1:14" ht="16.5" thickBot="1" x14ac:dyDescent="0.3">
      <c r="A31" s="20" t="s">
        <v>34</v>
      </c>
      <c r="B31" s="1">
        <v>358531.75999999989</v>
      </c>
      <c r="C31" s="1">
        <v>352334.89000000007</v>
      </c>
      <c r="D31" s="1">
        <v>344803.54000000004</v>
      </c>
      <c r="E31" s="1">
        <v>360046.23</v>
      </c>
      <c r="F31" s="1">
        <v>374975.46000000008</v>
      </c>
      <c r="G31" s="1">
        <v>455681.63999999996</v>
      </c>
      <c r="H31" s="1">
        <v>355612.48</v>
      </c>
      <c r="I31" s="1">
        <v>409984.97</v>
      </c>
      <c r="J31" s="1">
        <v>368680.42000000004</v>
      </c>
      <c r="K31" s="1"/>
      <c r="L31" s="1"/>
      <c r="M31" s="1"/>
      <c r="N31" s="19">
        <f>SUM(Tabela23[[#This Row],[Colunas2]:[Colunas13]])</f>
        <v>3380651.3899999997</v>
      </c>
    </row>
    <row r="32" spans="1:14" ht="16.5" thickBot="1" x14ac:dyDescent="0.3">
      <c r="A32" s="20" t="s">
        <v>35</v>
      </c>
      <c r="B32" s="1">
        <v>25635.849999999995</v>
      </c>
      <c r="C32" s="1">
        <v>29414.38</v>
      </c>
      <c r="D32" s="1">
        <v>35735.460000000006</v>
      </c>
      <c r="E32" s="1">
        <v>24348.579999999998</v>
      </c>
      <c r="F32" s="1">
        <v>17337.59</v>
      </c>
      <c r="G32" s="1">
        <v>19966.46</v>
      </c>
      <c r="H32" s="1">
        <v>13811.300000000001</v>
      </c>
      <c r="I32" s="1">
        <v>10506.9</v>
      </c>
      <c r="J32" s="1">
        <v>6435.9</v>
      </c>
      <c r="K32" s="1"/>
      <c r="L32" s="1"/>
      <c r="M32" s="1"/>
      <c r="N32" s="19">
        <f>SUM(Tabela23[[#This Row],[Colunas2]:[Colunas13]])</f>
        <v>183192.41999999998</v>
      </c>
    </row>
    <row r="33" spans="1:14" ht="16.5" thickBot="1" x14ac:dyDescent="0.3">
      <c r="A33" s="20" t="s">
        <v>36</v>
      </c>
      <c r="B33" s="1">
        <v>229510.09000000003</v>
      </c>
      <c r="C33" s="1">
        <v>192888.81</v>
      </c>
      <c r="D33" s="1">
        <v>267773.7</v>
      </c>
      <c r="E33" s="1">
        <v>281649.96000000002</v>
      </c>
      <c r="F33" s="1">
        <v>389518.15</v>
      </c>
      <c r="G33" s="1">
        <v>421605.14999999997</v>
      </c>
      <c r="H33" s="1">
        <v>313244.75000000017</v>
      </c>
      <c r="I33" s="1">
        <v>353684.42</v>
      </c>
      <c r="J33" s="1">
        <v>318567.67999999999</v>
      </c>
      <c r="K33" s="1"/>
      <c r="L33" s="1"/>
      <c r="M33" s="1"/>
      <c r="N33" s="19">
        <f>SUM(Tabela23[[#This Row],[Colunas2]:[Colunas13]])</f>
        <v>2768442.7100000004</v>
      </c>
    </row>
    <row r="34" spans="1:14" ht="16.5" thickBot="1" x14ac:dyDescent="0.3">
      <c r="A34" s="17" t="s">
        <v>15</v>
      </c>
      <c r="B34" s="19">
        <v>976608.7699999999</v>
      </c>
      <c r="C34" s="1">
        <v>530108.86000000022</v>
      </c>
      <c r="D34" s="1">
        <v>767416.76000000013</v>
      </c>
      <c r="E34" s="1">
        <v>791454.16999999993</v>
      </c>
      <c r="F34" s="1">
        <v>898254.76999999955</v>
      </c>
      <c r="G34" s="1">
        <v>1013243.1500000001</v>
      </c>
      <c r="H34" s="1">
        <v>786385.33999999985</v>
      </c>
      <c r="I34" s="1">
        <v>941722.89000000025</v>
      </c>
      <c r="J34" s="1">
        <v>753933.88000000012</v>
      </c>
      <c r="K34" s="1"/>
      <c r="L34" s="1"/>
      <c r="M34" s="1"/>
      <c r="N34" s="19">
        <f>SUM(Tabela23[[#This Row],[Colunas2]:[Colunas13]])</f>
        <v>7459128.5899999999</v>
      </c>
    </row>
    <row r="35" spans="1:14" ht="16.5" thickBot="1" x14ac:dyDescent="0.3">
      <c r="A35" s="20" t="s">
        <v>43</v>
      </c>
      <c r="B35" s="1">
        <v>397109.73999999987</v>
      </c>
      <c r="C35" s="1">
        <v>270472.91000000015</v>
      </c>
      <c r="D35" s="1">
        <v>365380.41000000015</v>
      </c>
      <c r="E35" s="1">
        <v>380144.47999999986</v>
      </c>
      <c r="F35" s="1">
        <v>489041.86999999982</v>
      </c>
      <c r="G35" s="1">
        <v>551997.61</v>
      </c>
      <c r="H35" s="1">
        <v>488802.85999999987</v>
      </c>
      <c r="I35" s="1">
        <v>552660.51000000024</v>
      </c>
      <c r="J35" s="1">
        <v>412047.48</v>
      </c>
      <c r="K35" s="1"/>
      <c r="L35" s="1"/>
      <c r="M35" s="1"/>
      <c r="N35" s="19">
        <f>SUM(Tabela23[[#This Row],[Colunas2]:[Colunas13]])</f>
        <v>3907657.87</v>
      </c>
    </row>
    <row r="36" spans="1:14" ht="16.5" thickBot="1" x14ac:dyDescent="0.3">
      <c r="A36" s="20" t="s">
        <v>44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/>
      <c r="L36" s="1"/>
      <c r="M36" s="1"/>
      <c r="N36" s="19">
        <f>SUM(Tabela23[[#This Row],[Colunas2]:[Colunas13]])</f>
        <v>0</v>
      </c>
    </row>
    <row r="37" spans="1:14" ht="16.5" thickBot="1" x14ac:dyDescent="0.3">
      <c r="A37" s="20" t="s">
        <v>45</v>
      </c>
      <c r="B37" s="1">
        <v>579499.03</v>
      </c>
      <c r="C37" s="1">
        <v>259635.95000000004</v>
      </c>
      <c r="D37" s="1">
        <v>402036.35</v>
      </c>
      <c r="E37" s="1">
        <v>411309.69</v>
      </c>
      <c r="F37" s="1">
        <v>409212.89999999973</v>
      </c>
      <c r="G37" s="1">
        <v>461245.5400000001</v>
      </c>
      <c r="H37" s="1">
        <v>297582.47999999992</v>
      </c>
      <c r="I37" s="1">
        <v>389062.38</v>
      </c>
      <c r="J37" s="1">
        <v>341886.40000000014</v>
      </c>
      <c r="K37" s="1"/>
      <c r="L37" s="1"/>
      <c r="M37" s="1"/>
      <c r="N37" s="19">
        <f>SUM(Tabela23[[#This Row],[Colunas2]:[Colunas13]])</f>
        <v>3551470.7199999997</v>
      </c>
    </row>
    <row r="38" spans="1:14" s="26" customFormat="1" ht="16.5" thickBot="1" x14ac:dyDescent="0.3">
      <c r="A38" s="17" t="s">
        <v>46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/>
      <c r="L38" s="19"/>
      <c r="M38" s="19"/>
      <c r="N38" s="19">
        <f>SUM(Tabela23[[#This Row],[Colunas2]:[Colunas13]])</f>
        <v>0</v>
      </c>
    </row>
    <row r="39" spans="1:14" ht="16.5" thickBot="1" x14ac:dyDescent="0.3">
      <c r="A39" s="20" t="s">
        <v>47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/>
      <c r="L39" s="1"/>
      <c r="M39" s="1"/>
      <c r="N39" s="19">
        <f>SUM(Tabela23[[#This Row],[Colunas2]:[Colunas13]])</f>
        <v>0</v>
      </c>
    </row>
    <row r="40" spans="1:14" ht="16.5" thickBot="1" x14ac:dyDescent="0.3">
      <c r="A40" s="20" t="s">
        <v>48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/>
      <c r="L40" s="1"/>
      <c r="M40" s="1"/>
      <c r="N40" s="19">
        <f>SUM(Tabela23[[#This Row],[Colunas2]:[Colunas13]])</f>
        <v>0</v>
      </c>
    </row>
    <row r="41" spans="1:14" ht="16.5" thickBot="1" x14ac:dyDescent="0.3">
      <c r="A41" s="20" t="s">
        <v>49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/>
      <c r="L41" s="1"/>
      <c r="M41" s="1"/>
      <c r="N41" s="19">
        <f>SUM(Tabela23[[#This Row],[Colunas2]:[Colunas13]])</f>
        <v>0</v>
      </c>
    </row>
    <row r="42" spans="1:14" ht="16.5" thickBot="1" x14ac:dyDescent="0.3">
      <c r="A42" s="20" t="s">
        <v>50</v>
      </c>
      <c r="B42" s="1">
        <v>80931.42</v>
      </c>
      <c r="C42" s="1">
        <v>73735.899999999994</v>
      </c>
      <c r="D42" s="1">
        <v>102206.78</v>
      </c>
      <c r="E42" s="1">
        <v>5758.05</v>
      </c>
      <c r="F42" s="1">
        <v>213431.66</v>
      </c>
      <c r="G42" s="1">
        <v>84791.32</v>
      </c>
      <c r="H42" s="1">
        <v>91267.88</v>
      </c>
      <c r="I42" s="1">
        <v>84507.15</v>
      </c>
      <c r="J42" s="1">
        <v>94609.24</v>
      </c>
      <c r="K42" s="1"/>
      <c r="L42" s="1"/>
      <c r="M42" s="1"/>
      <c r="N42" s="19">
        <f>SUM(Tabela23[[#This Row],[Colunas2]:[Colunas13]])</f>
        <v>831239.40000000014</v>
      </c>
    </row>
    <row r="43" spans="1:14" ht="16.5" thickBot="1" x14ac:dyDescent="0.3">
      <c r="A43" s="20" t="s">
        <v>51</v>
      </c>
      <c r="B43" s="1">
        <v>155.22999999999999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/>
      <c r="L43" s="1"/>
      <c r="M43" s="1"/>
      <c r="N43" s="19">
        <f>SUM(Tabela23[[#This Row],[Colunas2]:[Colunas13]])</f>
        <v>155.22999999999999</v>
      </c>
    </row>
    <row r="44" spans="1:14" ht="16.5" thickBot="1" x14ac:dyDescent="0.3">
      <c r="A44" s="20" t="s">
        <v>18</v>
      </c>
      <c r="B44" s="1">
        <v>983.62000000000023</v>
      </c>
      <c r="C44" s="1">
        <v>867.00000000000045</v>
      </c>
      <c r="D44" s="1">
        <v>404.12999999999988</v>
      </c>
      <c r="E44" s="1">
        <v>926.50000000000023</v>
      </c>
      <c r="F44" s="1">
        <v>1472.2000000000003</v>
      </c>
      <c r="G44" s="1">
        <v>865.2900000000003</v>
      </c>
      <c r="H44" s="1">
        <v>998.17000000000019</v>
      </c>
      <c r="I44" s="1">
        <v>1465.5700000000006</v>
      </c>
      <c r="J44" s="1">
        <v>216.52</v>
      </c>
      <c r="K44" s="1"/>
      <c r="L44" s="1"/>
      <c r="M44" s="1"/>
      <c r="N44" s="19">
        <f>SUM(Tabela23[[#This Row],[Colunas2]:[Colunas13]])</f>
        <v>8199.0000000000018</v>
      </c>
    </row>
    <row r="45" spans="1:14" ht="16.5" thickBot="1" x14ac:dyDescent="0.3">
      <c r="A45" s="20" t="s">
        <v>16</v>
      </c>
      <c r="B45" s="1">
        <v>1200</v>
      </c>
      <c r="C45" s="1">
        <v>1200</v>
      </c>
      <c r="D45" s="1">
        <v>1200</v>
      </c>
      <c r="E45" s="1">
        <v>1200</v>
      </c>
      <c r="F45" s="1">
        <v>0</v>
      </c>
      <c r="G45" s="1">
        <v>2400</v>
      </c>
      <c r="H45" s="1">
        <v>1200</v>
      </c>
      <c r="I45" s="1">
        <v>3236</v>
      </c>
      <c r="J45" s="1">
        <v>1200</v>
      </c>
      <c r="K45" s="1"/>
      <c r="L45" s="1"/>
      <c r="M45" s="1"/>
      <c r="N45" s="19">
        <f>SUM(Tabela23[[#This Row],[Colunas2]:[Colunas13]])</f>
        <v>12836</v>
      </c>
    </row>
    <row r="46" spans="1:14" ht="16.5" thickBot="1" x14ac:dyDescent="0.3">
      <c r="A46" s="20" t="s">
        <v>17</v>
      </c>
      <c r="B46" s="1">
        <v>228103.67999999999</v>
      </c>
      <c r="C46" s="1">
        <v>175825.72000000003</v>
      </c>
      <c r="D46" s="1">
        <v>421537.9</v>
      </c>
      <c r="E46" s="1">
        <v>383986.18000000005</v>
      </c>
      <c r="F46" s="1">
        <v>956447.52</v>
      </c>
      <c r="G46" s="1">
        <v>17802.760000000002</v>
      </c>
      <c r="H46" s="1">
        <v>8503</v>
      </c>
      <c r="I46" s="1">
        <v>2190</v>
      </c>
      <c r="J46" s="1">
        <v>4390</v>
      </c>
      <c r="K46" s="1"/>
      <c r="L46" s="1"/>
      <c r="M46" s="1"/>
      <c r="N46" s="19">
        <f>SUM(Tabela23[[#This Row],[Colunas2]:[Colunas13]])</f>
        <v>2198786.7599999998</v>
      </c>
    </row>
    <row r="47" spans="1:14" ht="16.5" thickBot="1" x14ac:dyDescent="0.3">
      <c r="A47" s="20" t="s">
        <v>52</v>
      </c>
      <c r="B47" s="1">
        <v>95316.32</v>
      </c>
      <c r="C47" s="1">
        <v>116646.64000000001</v>
      </c>
      <c r="D47" s="1">
        <v>115229.05</v>
      </c>
      <c r="E47" s="1">
        <v>82677.55</v>
      </c>
      <c r="F47" s="1">
        <v>97915.22</v>
      </c>
      <c r="G47" s="1">
        <v>101987.98</v>
      </c>
      <c r="H47" s="1">
        <v>130243.15000000001</v>
      </c>
      <c r="I47" s="1">
        <v>120632.56000000001</v>
      </c>
      <c r="J47" s="1">
        <v>148484.57</v>
      </c>
      <c r="K47" s="1"/>
      <c r="L47" s="1"/>
      <c r="M47" s="1"/>
      <c r="N47" s="19">
        <f>SUM(Tabela23[[#This Row],[Colunas2]:[Colunas13]])</f>
        <v>1009133.04</v>
      </c>
    </row>
    <row r="48" spans="1:14" ht="16.5" thickBot="1" x14ac:dyDescent="0.3">
      <c r="A48" s="20" t="s">
        <v>53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/>
      <c r="L48" s="1"/>
      <c r="M48" s="1"/>
      <c r="N48" s="19">
        <f>SUM(Tabela23[[#This Row],[Colunas2]:[Colunas13]])</f>
        <v>0</v>
      </c>
    </row>
    <row r="49" spans="1:14" ht="16.5" thickBot="1" x14ac:dyDescent="0.3">
      <c r="A49" s="17" t="s">
        <v>54</v>
      </c>
      <c r="B49" s="23">
        <v>4804840.62</v>
      </c>
      <c r="C49" s="23">
        <v>3932500.9899999998</v>
      </c>
      <c r="D49" s="23">
        <v>4633001.4499999993</v>
      </c>
      <c r="E49" s="23">
        <v>4616725.55</v>
      </c>
      <c r="F49" s="23">
        <v>5558903.1499999985</v>
      </c>
      <c r="G49" s="23">
        <v>4606889.3900000006</v>
      </c>
      <c r="H49" s="23">
        <v>4176001.8699999996</v>
      </c>
      <c r="I49" s="23">
        <v>4544957.3600000003</v>
      </c>
      <c r="J49" s="23">
        <v>4309666.9700000007</v>
      </c>
      <c r="K49" s="23"/>
      <c r="L49" s="23"/>
      <c r="M49" s="23"/>
      <c r="N49" s="19">
        <f>SUM(Tabela23[[#This Row],[Colunas2]:[Colunas13]])</f>
        <v>41183487.350000001</v>
      </c>
    </row>
    <row r="50" spans="1:14" ht="16.5" thickBot="1" x14ac:dyDescent="0.3">
      <c r="A50" s="17" t="s">
        <v>55</v>
      </c>
      <c r="B50" s="19">
        <v>-291696.12999999989</v>
      </c>
      <c r="C50" s="19">
        <v>576909.73</v>
      </c>
      <c r="D50" s="19">
        <v>-113828.33999999892</v>
      </c>
      <c r="E50" s="19">
        <v>-108982.53000000026</v>
      </c>
      <c r="F50" s="19">
        <v>-1049148.3499999987</v>
      </c>
      <c r="G50" s="19">
        <v>-102945.6400000006</v>
      </c>
      <c r="H50" s="19">
        <v>327264.10000000009</v>
      </c>
      <c r="I50" s="19">
        <v>-36778.070000000298</v>
      </c>
      <c r="J50" s="19">
        <v>261829.56999999937</v>
      </c>
      <c r="K50" s="19"/>
      <c r="L50" s="19"/>
      <c r="M50" s="19"/>
      <c r="N50" s="19">
        <f>SUM(Tabela23[[#This Row],[Colunas2]:[Colunas13]])</f>
        <v>-537375.65999999922</v>
      </c>
    </row>
    <row r="51" spans="1:14" ht="32.25" thickBot="1" x14ac:dyDescent="0.3">
      <c r="A51" s="17" t="s">
        <v>56</v>
      </c>
      <c r="B51" s="19">
        <v>3352108.0599999996</v>
      </c>
      <c r="C51" s="19">
        <v>3929017.7899999996</v>
      </c>
      <c r="D51" s="19">
        <v>3815189.4500000011</v>
      </c>
      <c r="E51" s="19">
        <v>3706206.9200000009</v>
      </c>
      <c r="F51" s="19">
        <v>2657058.5700000022</v>
      </c>
      <c r="G51" s="19">
        <v>2554112.9300000016</v>
      </c>
      <c r="H51" s="19">
        <v>2881377.0300000017</v>
      </c>
      <c r="I51" s="19">
        <v>2844598.9600000018</v>
      </c>
      <c r="J51" s="19">
        <v>3106428.5300000012</v>
      </c>
      <c r="K51" s="19"/>
      <c r="L51" s="19"/>
      <c r="M51" s="19"/>
      <c r="N51" s="27"/>
    </row>
    <row r="52" spans="1:14" ht="15.75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6"/>
      <c r="L52" s="56"/>
      <c r="M52" s="56"/>
      <c r="N52" s="57"/>
    </row>
    <row r="53" spans="1:14" ht="16.5" thickBot="1" x14ac:dyDescent="0.3">
      <c r="B53" s="4"/>
      <c r="C53" s="28"/>
      <c r="D53" s="29"/>
      <c r="E53" s="29"/>
      <c r="F53" s="30"/>
      <c r="G53" s="30"/>
      <c r="H53" s="30"/>
      <c r="I53" s="31"/>
      <c r="J53" s="31"/>
      <c r="K53" s="31"/>
      <c r="L53" s="31"/>
      <c r="M53" s="30"/>
      <c r="N53" s="30"/>
    </row>
    <row r="54" spans="1:14" ht="16.5" thickBot="1" x14ac:dyDescent="0.3">
      <c r="A54" s="32" t="s">
        <v>70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4"/>
    </row>
    <row r="55" spans="1:14" ht="16.5" thickBot="1" x14ac:dyDescent="0.3">
      <c r="A55" s="45" t="s">
        <v>19</v>
      </c>
      <c r="B55" s="35" t="s">
        <v>6</v>
      </c>
      <c r="C55" s="74" t="s">
        <v>7</v>
      </c>
      <c r="D55" s="35" t="s">
        <v>8</v>
      </c>
      <c r="E55" s="74" t="s">
        <v>9</v>
      </c>
      <c r="F55" s="35" t="s">
        <v>10</v>
      </c>
      <c r="G55" s="74" t="s">
        <v>23</v>
      </c>
      <c r="H55" s="35" t="s">
        <v>24</v>
      </c>
      <c r="I55" s="74" t="s">
        <v>0</v>
      </c>
      <c r="J55" s="35" t="s">
        <v>1</v>
      </c>
      <c r="K55" s="73" t="s">
        <v>3</v>
      </c>
      <c r="L55" s="15" t="s">
        <v>4</v>
      </c>
      <c r="M55" s="75" t="s">
        <v>5</v>
      </c>
      <c r="N55" s="35"/>
    </row>
    <row r="56" spans="1:14" ht="16.5" thickBot="1" x14ac:dyDescent="0.3">
      <c r="A56" s="20" t="s">
        <v>71</v>
      </c>
      <c r="B56" s="51">
        <v>0</v>
      </c>
      <c r="C56" s="63"/>
      <c r="D56" s="51"/>
      <c r="E56" s="6"/>
      <c r="F56" s="51"/>
      <c r="G56" s="6"/>
      <c r="H56" s="51"/>
      <c r="I56" s="6"/>
      <c r="J56" s="51">
        <v>67701.39</v>
      </c>
      <c r="K56" s="6"/>
      <c r="L56" s="52"/>
      <c r="M56" s="6"/>
      <c r="N56" s="51"/>
    </row>
    <row r="57" spans="1:14" ht="16.5" thickBot="1" x14ac:dyDescent="0.3">
      <c r="A57" s="20" t="s">
        <v>72</v>
      </c>
      <c r="B57" s="53">
        <v>0</v>
      </c>
      <c r="C57" s="64"/>
      <c r="D57" s="53"/>
      <c r="E57" s="70"/>
      <c r="F57" s="53"/>
      <c r="G57" s="70"/>
      <c r="H57" s="71"/>
      <c r="I57" s="6"/>
      <c r="J57" s="51"/>
      <c r="K57" s="6"/>
      <c r="L57" s="51"/>
      <c r="M57" s="6"/>
      <c r="N57" s="53"/>
    </row>
    <row r="58" spans="1:14" ht="16.5" thickBot="1" x14ac:dyDescent="0.3">
      <c r="A58" s="24" t="s">
        <v>73</v>
      </c>
      <c r="B58" s="76">
        <f>SUM(B56:B57)</f>
        <v>0</v>
      </c>
      <c r="C58" s="77">
        <f t="shared" ref="C58:M58" si="0">SUM(C56:C57)</f>
        <v>0</v>
      </c>
      <c r="D58" s="76">
        <f t="shared" si="0"/>
        <v>0</v>
      </c>
      <c r="E58" s="77">
        <f t="shared" si="0"/>
        <v>0</v>
      </c>
      <c r="F58" s="76">
        <f t="shared" si="0"/>
        <v>0</v>
      </c>
      <c r="G58" s="77">
        <f t="shared" si="0"/>
        <v>0</v>
      </c>
      <c r="H58" s="76">
        <f t="shared" si="0"/>
        <v>0</v>
      </c>
      <c r="I58" s="77">
        <f t="shared" si="0"/>
        <v>0</v>
      </c>
      <c r="J58" s="76">
        <f t="shared" si="0"/>
        <v>67701.39</v>
      </c>
      <c r="K58" s="77">
        <f t="shared" si="0"/>
        <v>0</v>
      </c>
      <c r="L58" s="76">
        <f t="shared" si="0"/>
        <v>0</v>
      </c>
      <c r="M58" s="77">
        <f t="shared" si="0"/>
        <v>0</v>
      </c>
      <c r="N58" s="76">
        <f>SUM(B58:M58)</f>
        <v>67701.39</v>
      </c>
    </row>
    <row r="59" spans="1:14" ht="16.5" thickBot="1" x14ac:dyDescent="0.3">
      <c r="B59" s="4"/>
      <c r="C59" s="28"/>
      <c r="D59" s="29"/>
      <c r="E59" s="29"/>
      <c r="F59" s="30"/>
      <c r="G59" s="30"/>
      <c r="H59" s="30"/>
      <c r="I59" s="31"/>
      <c r="J59" s="31"/>
      <c r="K59" s="31"/>
      <c r="L59" s="31"/>
      <c r="M59" s="30"/>
      <c r="N59" s="30"/>
    </row>
    <row r="60" spans="1:14" ht="16.5" thickBot="1" x14ac:dyDescent="0.3">
      <c r="A60" s="32" t="s">
        <v>57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  <c r="N60" s="30"/>
    </row>
    <row r="61" spans="1:14" ht="16.5" thickBot="1" x14ac:dyDescent="0.3">
      <c r="A61" s="24" t="s">
        <v>19</v>
      </c>
      <c r="B61" s="35" t="s">
        <v>6</v>
      </c>
      <c r="C61" s="35" t="s">
        <v>7</v>
      </c>
      <c r="D61" s="35" t="s">
        <v>8</v>
      </c>
      <c r="E61" s="35" t="s">
        <v>9</v>
      </c>
      <c r="F61" s="35" t="s">
        <v>10</v>
      </c>
      <c r="G61" s="35" t="s">
        <v>23</v>
      </c>
      <c r="H61" s="35" t="s">
        <v>24</v>
      </c>
      <c r="I61" s="35" t="s">
        <v>0</v>
      </c>
      <c r="J61" s="35" t="s">
        <v>1</v>
      </c>
      <c r="K61" s="15" t="s">
        <v>3</v>
      </c>
      <c r="L61" s="15" t="s">
        <v>4</v>
      </c>
      <c r="M61" s="36" t="s">
        <v>5</v>
      </c>
      <c r="N61" s="37"/>
    </row>
    <row r="62" spans="1:14" ht="16.5" thickBot="1" x14ac:dyDescent="0.3">
      <c r="A62" s="20" t="s">
        <v>21</v>
      </c>
      <c r="B62" s="18">
        <v>1000</v>
      </c>
      <c r="C62" s="38">
        <v>998.29</v>
      </c>
      <c r="D62" s="1">
        <v>1000</v>
      </c>
      <c r="E62" s="1">
        <v>969.4</v>
      </c>
      <c r="F62" s="1">
        <v>996.6</v>
      </c>
      <c r="G62" s="1">
        <v>11700</v>
      </c>
      <c r="H62" s="1">
        <v>1000</v>
      </c>
      <c r="I62" s="3">
        <v>996.6</v>
      </c>
      <c r="J62" s="3">
        <v>1000</v>
      </c>
      <c r="K62" s="3"/>
      <c r="L62" s="3"/>
      <c r="M62" s="3"/>
      <c r="N62" s="24"/>
    </row>
    <row r="63" spans="1:14" ht="16.5" thickBot="1" x14ac:dyDescent="0.3">
      <c r="A63" s="20" t="s">
        <v>22</v>
      </c>
      <c r="B63" s="18">
        <v>3350108.06</v>
      </c>
      <c r="C63" s="38">
        <v>3927019.5</v>
      </c>
      <c r="D63" s="1">
        <v>3813189.45</v>
      </c>
      <c r="E63" s="1">
        <f>3693091.19+2573.02+8573.31</f>
        <v>3704237.52</v>
      </c>
      <c r="F63" s="1">
        <f>2649428.89+2599.93+3033.15</f>
        <v>2655061.9700000002</v>
      </c>
      <c r="G63" s="1">
        <v>2541412.9300000002</v>
      </c>
      <c r="H63" s="1">
        <v>2879377.03</v>
      </c>
      <c r="I63" s="1">
        <v>2842602.36</v>
      </c>
      <c r="J63" s="3">
        <v>3104428.53</v>
      </c>
      <c r="K63" s="1"/>
      <c r="L63" s="3"/>
      <c r="M63" s="1"/>
      <c r="N63" s="24"/>
    </row>
    <row r="64" spans="1:14" ht="16.5" thickBot="1" x14ac:dyDescent="0.3">
      <c r="A64" s="20" t="s">
        <v>58</v>
      </c>
      <c r="B64" s="39">
        <v>1000</v>
      </c>
      <c r="C64" s="40">
        <v>1000</v>
      </c>
      <c r="D64" s="2">
        <v>1000</v>
      </c>
      <c r="E64" s="2">
        <v>1000</v>
      </c>
      <c r="F64" s="2">
        <v>1000</v>
      </c>
      <c r="G64" s="2">
        <v>1000</v>
      </c>
      <c r="H64" s="7">
        <v>1000</v>
      </c>
      <c r="I64" s="1">
        <v>1000</v>
      </c>
      <c r="J64" s="1">
        <v>1000</v>
      </c>
      <c r="K64" s="1"/>
      <c r="L64" s="1"/>
      <c r="M64" s="1"/>
      <c r="N64" s="41"/>
    </row>
    <row r="65" spans="1:14" ht="16.5" thickBot="1" x14ac:dyDescent="0.3">
      <c r="A65" s="24" t="s">
        <v>2</v>
      </c>
      <c r="B65" s="42">
        <f>B62+B63+B64</f>
        <v>3352108.06</v>
      </c>
      <c r="C65" s="42">
        <f t="shared" ref="C65:M65" si="1">C62+C63+C64</f>
        <v>3929017.79</v>
      </c>
      <c r="D65" s="42">
        <f t="shared" si="1"/>
        <v>3815189.45</v>
      </c>
      <c r="E65" s="42">
        <f t="shared" si="1"/>
        <v>3706206.92</v>
      </c>
      <c r="F65" s="42">
        <f t="shared" si="1"/>
        <v>2657058.5700000003</v>
      </c>
      <c r="G65" s="42">
        <f t="shared" si="1"/>
        <v>2554112.9300000002</v>
      </c>
      <c r="H65" s="42">
        <f t="shared" si="1"/>
        <v>2881377.03</v>
      </c>
      <c r="I65" s="42">
        <f t="shared" si="1"/>
        <v>2844598.96</v>
      </c>
      <c r="J65" s="42">
        <f t="shared" si="1"/>
        <v>3106428.53</v>
      </c>
      <c r="K65" s="42">
        <f t="shared" si="1"/>
        <v>0</v>
      </c>
      <c r="L65" s="42">
        <f t="shared" si="1"/>
        <v>0</v>
      </c>
      <c r="M65" s="42">
        <f t="shared" si="1"/>
        <v>0</v>
      </c>
      <c r="N65" s="43"/>
    </row>
    <row r="66" spans="1:14" ht="16.5" thickBot="1" x14ac:dyDescent="0.3">
      <c r="A66" s="58"/>
      <c r="B66" s="59"/>
      <c r="C66" s="59"/>
      <c r="D66" s="59"/>
      <c r="E66" s="58"/>
      <c r="F66" s="59"/>
      <c r="G66" s="58"/>
      <c r="H66" s="59"/>
      <c r="I66" s="58"/>
      <c r="J66" s="59"/>
      <c r="K66" s="60"/>
      <c r="L66" s="61"/>
      <c r="M66" s="62"/>
    </row>
    <row r="67" spans="1:14" ht="16.5" thickBot="1" x14ac:dyDescent="0.3">
      <c r="A67" s="10" t="s">
        <v>59</v>
      </c>
      <c r="B67" s="11"/>
      <c r="C67" s="11"/>
      <c r="D67" s="11"/>
      <c r="E67" s="11"/>
      <c r="F67" s="11"/>
      <c r="G67" s="11"/>
      <c r="H67" s="11"/>
      <c r="I67" s="11"/>
      <c r="J67" s="11"/>
      <c r="K67" s="33"/>
      <c r="L67" s="33"/>
      <c r="M67" s="34"/>
      <c r="N67" s="44"/>
    </row>
    <row r="68" spans="1:14" ht="16.5" thickBot="1" x14ac:dyDescent="0.3">
      <c r="A68" s="45" t="s">
        <v>19</v>
      </c>
      <c r="B68" s="8" t="s">
        <v>6</v>
      </c>
      <c r="C68" s="8" t="s">
        <v>7</v>
      </c>
      <c r="D68" s="8" t="s">
        <v>8</v>
      </c>
      <c r="E68" s="8" t="s">
        <v>9</v>
      </c>
      <c r="F68" s="8" t="s">
        <v>10</v>
      </c>
      <c r="G68" s="8" t="s">
        <v>23</v>
      </c>
      <c r="H68" s="8" t="s">
        <v>24</v>
      </c>
      <c r="I68" s="8" t="s">
        <v>0</v>
      </c>
      <c r="J68" s="8" t="s">
        <v>1</v>
      </c>
      <c r="K68" s="9" t="s">
        <v>3</v>
      </c>
      <c r="L68" s="9" t="s">
        <v>4</v>
      </c>
      <c r="M68" s="9" t="s">
        <v>5</v>
      </c>
      <c r="N68" s="44"/>
    </row>
    <row r="69" spans="1:14" ht="16.5" thickBot="1" x14ac:dyDescent="0.3">
      <c r="A69" s="45" t="s">
        <v>17</v>
      </c>
      <c r="B69" s="51">
        <v>2503.2199999999998</v>
      </c>
      <c r="C69" s="63">
        <v>2524.52</v>
      </c>
      <c r="D69" s="51">
        <v>2551.73</v>
      </c>
      <c r="E69" s="6">
        <v>2573.02</v>
      </c>
      <c r="F69" s="51">
        <v>2599.9299999999998</v>
      </c>
      <c r="G69" s="6">
        <v>2626.12</v>
      </c>
      <c r="H69" s="51">
        <v>2651.87</v>
      </c>
      <c r="I69" s="6">
        <v>2679.97</v>
      </c>
      <c r="J69" s="3">
        <v>2704.1</v>
      </c>
      <c r="K69" s="6"/>
      <c r="L69" s="52"/>
      <c r="M69" s="6"/>
      <c r="N69" s="46"/>
    </row>
    <row r="70" spans="1:14" ht="16.5" thickBot="1" x14ac:dyDescent="0.3">
      <c r="A70" s="45" t="s">
        <v>29</v>
      </c>
      <c r="B70" s="53">
        <v>3349604.84</v>
      </c>
      <c r="C70" s="64">
        <f>998.29+3916081.03+8413.95+1000</f>
        <v>3926493.27</v>
      </c>
      <c r="D70" s="53">
        <v>3812637.72</v>
      </c>
      <c r="E70" s="70">
        <f>969.4+3693091.19+8573.31+1000</f>
        <v>3703633.9</v>
      </c>
      <c r="F70" s="53">
        <f>996.6+2649428.89+3033.15+1000</f>
        <v>2654458.64</v>
      </c>
      <c r="G70" s="70">
        <f>11700+2535719.97+3066.84+1000</f>
        <v>2551486.81</v>
      </c>
      <c r="H70" s="71">
        <v>2878725.16</v>
      </c>
      <c r="I70" s="6">
        <v>2841918.9899999998</v>
      </c>
      <c r="J70" s="1">
        <v>3103724.43</v>
      </c>
      <c r="K70" s="6"/>
      <c r="L70" s="51"/>
      <c r="M70" s="6"/>
      <c r="N70" s="44"/>
    </row>
    <row r="71" spans="1:14" ht="16.5" thickBot="1" x14ac:dyDescent="0.3">
      <c r="A71" s="47" t="s">
        <v>2</v>
      </c>
      <c r="B71" s="48">
        <f>B69+B70</f>
        <v>3352108.06</v>
      </c>
      <c r="C71" s="48">
        <f t="shared" ref="C71:M71" si="2">C69+C70</f>
        <v>3929017.79</v>
      </c>
      <c r="D71" s="48">
        <f>D69+D70</f>
        <v>3815189.45</v>
      </c>
      <c r="E71" s="48">
        <f t="shared" ref="E71:F71" si="3">E69+E70</f>
        <v>3706206.92</v>
      </c>
      <c r="F71" s="48">
        <f t="shared" si="3"/>
        <v>2657058.5700000003</v>
      </c>
      <c r="G71" s="48">
        <f t="shared" si="2"/>
        <v>2554112.9300000002</v>
      </c>
      <c r="H71" s="48">
        <f t="shared" si="2"/>
        <v>2881377.0300000003</v>
      </c>
      <c r="I71" s="48">
        <f t="shared" si="2"/>
        <v>2844598.96</v>
      </c>
      <c r="J71" s="49">
        <f t="shared" si="2"/>
        <v>3106428.5300000003</v>
      </c>
      <c r="K71" s="48">
        <f t="shared" si="2"/>
        <v>0</v>
      </c>
      <c r="L71" s="48">
        <f t="shared" si="2"/>
        <v>0</v>
      </c>
      <c r="M71" s="48">
        <f t="shared" si="2"/>
        <v>0</v>
      </c>
      <c r="N71" s="50"/>
    </row>
  </sheetData>
  <protectedRanges>
    <protectedRange sqref="I18:J29" name="Intervalo2_2"/>
    <protectedRange sqref="B3:H4 I3:J7" name="Intervalo1_3"/>
    <protectedRange sqref="B51:M51 B53:M53" name="Intervalo5_2_5"/>
    <protectedRange sqref="B38 D37:J38" name="Intervalo3_1_5"/>
    <protectedRange sqref="B49:M50 B52:M52" name="Intervalo5_1_4"/>
    <protectedRange sqref="J56" name="Intervalo1_3_1"/>
    <protectedRange sqref="B59:M59 B61:M61 B65:M65" name="Intervalo5_2_5_1"/>
    <protectedRange sqref="B60:M60" name="Intervalo5_1_4_1"/>
    <protectedRange sqref="B63" name="Intervalo5_2_12_1"/>
    <protectedRange sqref="B62" name="Intervalo5_1_12_1"/>
    <protectedRange sqref="K63" name="Intervalo5_2_8_1"/>
    <protectedRange sqref="K62" name="Intervalo5_1_8_1"/>
    <protectedRange sqref="L63" name="Intervalo5_2_10_1"/>
    <protectedRange sqref="L62" name="Intervalo5_1_10_1"/>
    <protectedRange sqref="M63" name="Intervalo5_2_9_1"/>
    <protectedRange sqref="M62" name="Intervalo5_1_9_1"/>
    <protectedRange sqref="C63" name="Intervalo5_2_11_1"/>
    <protectedRange sqref="C62" name="Intervalo5_1_11_1"/>
    <protectedRange sqref="D63" name="Intervalo5_2_13_1"/>
    <protectedRange sqref="D62" name="Intervalo5_1_13_1"/>
    <protectedRange sqref="E63" name="Intervalo5_2_6"/>
    <protectedRange sqref="E62" name="Intervalo5_1_6"/>
    <protectedRange sqref="F63" name="Intervalo5_2_1_1"/>
    <protectedRange sqref="F62" name="Intervalo5_1_1_1"/>
    <protectedRange sqref="G63" name="Intervalo5_2_3_1"/>
    <protectedRange sqref="G62" name="Intervalo5_1_3_1"/>
    <protectedRange sqref="H63" name="Intervalo5_2_2_1"/>
    <protectedRange sqref="H62" name="Intervalo5_1_2_1"/>
    <protectedRange sqref="I63" name="Intervalo5_2_4_1"/>
    <protectedRange sqref="I62" name="Intervalo5_1_5_1"/>
    <protectedRange sqref="J63" name="Intervalo5_2_6_1"/>
    <protectedRange sqref="J62" name="Intervalo5_1_6_1"/>
    <protectedRange sqref="B58:M58" name="Intervalo5_2_5_1_1"/>
    <protectedRange sqref="B54:M54 B57:M57 B56:I56 K56:M56" name="Intervalo5_1_4_1_1"/>
  </protectedRanges>
  <mergeCells count="1">
    <mergeCell ref="K1:M1"/>
  </mergeCells>
  <pageMargins left="0.19685039370078741" right="0.19685039370078741" top="0.93333333333333335" bottom="1.2150462962962962" header="0.19685039370078741" footer="0.31496062992125984"/>
  <pageSetup paperSize="9" scale="58" fitToHeight="0" orientation="landscape" r:id="rId1"/>
  <headerFooter>
    <oddHeader xml:space="preserve">&amp;L    &amp;G&amp;C&amp;"-,Negrito"&amp;12RELATÓRIO - GESTÃO EM SAÚDE
RELATÓRIO - DEMONSTRATIVO DO FLUXO DE CAIXA
HOSPITAL ESTADUAL DE SERRANA - PERÍODO: 2023&amp;R&amp;G           .
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Daniela Avelino Sasaki</cp:lastModifiedBy>
  <cp:lastPrinted>2022-10-24T12:01:17Z</cp:lastPrinted>
  <dcterms:created xsi:type="dcterms:W3CDTF">2008-07-21T21:08:00Z</dcterms:created>
  <dcterms:modified xsi:type="dcterms:W3CDTF">2023-10-23T20:40:21Z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