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Contab\PRESTAÇÃO DE CONTAS\Convênios PRESTAÇÕES\HC CONVÊNIOS\01-2022 - CTI\05. Fluxo de Caixa e Operacional\"/>
    </mc:Choice>
  </mc:AlternateContent>
  <bookViews>
    <workbookView xWindow="-120" yWindow="-120" windowWidth="29040" windowHeight="15720" activeTab="14"/>
  </bookViews>
  <sheets>
    <sheet name="Ref." sheetId="12" r:id="rId1"/>
    <sheet name="jan" sheetId="1" r:id="rId2"/>
    <sheet name="fev" sheetId="2" r:id="rId3"/>
    <sheet name="mar" sheetId="3" r:id="rId4"/>
    <sheet name="abr" sheetId="4" r:id="rId5"/>
    <sheet name="mai" sheetId="5" r:id="rId6"/>
    <sheet name="jun" sheetId="6" r:id="rId7"/>
    <sheet name="jul" sheetId="7" r:id="rId8"/>
    <sheet name="ago" sheetId="8" r:id="rId9"/>
    <sheet name="set" sheetId="9" r:id="rId10"/>
    <sheet name="out" sheetId="10" r:id="rId11"/>
    <sheet name="nov" sheetId="13" r:id="rId12"/>
    <sheet name="dez" sheetId="14" r:id="rId13"/>
    <sheet name="Flx Opr." sheetId="11" r:id="rId14"/>
    <sheet name="Saídas" sheetId="16" r:id="rId15"/>
    <sheet name="Flx Cx." sheetId="15" r:id="rId16"/>
    <sheet name="Conferência" sheetId="17" r:id="rId17"/>
    <sheet name="Plano Trabalho" sheetId="18" r:id="rId18"/>
  </sheets>
  <externalReferences>
    <externalReference r:id="rId19"/>
    <externalReference r:id="rId20"/>
  </externalReferences>
  <definedNames>
    <definedName name="_xlnm._FilterDatabase" localSheetId="4" hidden="1">abr!$A$1:$Y$288</definedName>
    <definedName name="_xlnm._FilterDatabase" localSheetId="8" hidden="1">ago!$A$1:$Y$325</definedName>
    <definedName name="_xlnm._FilterDatabase" localSheetId="2" hidden="1">fev!$A$1:$Y$279</definedName>
    <definedName name="_xlnm._FilterDatabase" localSheetId="1" hidden="1">jan!$A$1:$Y$246</definedName>
    <definedName name="_xlnm._FilterDatabase" localSheetId="7" hidden="1">jul!$A$1:$Y$316</definedName>
    <definedName name="_xlnm._FilterDatabase" localSheetId="6" hidden="1">jun!$A$1:$Y$298</definedName>
    <definedName name="_xlnm._FilterDatabase" localSheetId="5" hidden="1">mai!$A$1:$Y$295</definedName>
    <definedName name="_xlnm._FilterDatabase" localSheetId="3" hidden="1">mar!$A$1:$Y$283</definedName>
    <definedName name="_xlnm._FilterDatabase" localSheetId="10" hidden="1">out!$A$1:$Y$339</definedName>
    <definedName name="_xlnm._FilterDatabase" localSheetId="0" hidden="1">Ref.!$A$2:$S$601</definedName>
    <definedName name="_xlnm._FilterDatabase" localSheetId="14" hidden="1">Saídas!$A$1:$Q$863</definedName>
    <definedName name="_xlnm._FilterDatabase" localSheetId="9" hidden="1">set!$A$1:$Y$337</definedName>
    <definedName name="ABRIL">[1]Contábil!$H:$H</definedName>
    <definedName name="AGOSTO">[1]Contábil!$L:$L</definedName>
    <definedName name="_xlnm.Print_Area" localSheetId="15">Tabela268[]</definedName>
    <definedName name="DEZEMBRO">[1]Contábil!$P:$P</definedName>
    <definedName name="FEVEREIRO">[1]Contábil!$F:$F</definedName>
    <definedName name="JANEIRO">[1]Contábil!$E:$E</definedName>
    <definedName name="JULHO">[1]Contábil!$K:$K</definedName>
    <definedName name="JUNHO">[1]Contábil!$J:$J</definedName>
    <definedName name="MAIO">[1]Contábil!$I:$I</definedName>
    <definedName name="MARÇO">[1]Contábil!$G:$G</definedName>
    <definedName name="NOVEMBRO">[1]Contábil!$O:$O</definedName>
    <definedName name="OUTUBRO">[1]Contábil!$N:$N</definedName>
    <definedName name="SETEMBRO">[1]Contábil!$M:$M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6" i="16" l="1"/>
  <c r="B77" i="16"/>
  <c r="B78" i="16"/>
  <c r="B84" i="16"/>
  <c r="B118" i="16"/>
  <c r="B119" i="16"/>
  <c r="B120" i="16"/>
  <c r="B122" i="16"/>
  <c r="B123" i="16"/>
  <c r="B124" i="16"/>
  <c r="B125" i="16"/>
  <c r="B126" i="16"/>
  <c r="B127" i="16"/>
  <c r="B128" i="16"/>
  <c r="B129" i="16"/>
  <c r="B130" i="16"/>
  <c r="B131" i="16"/>
  <c r="B132" i="16"/>
  <c r="B133" i="16"/>
  <c r="B134" i="16"/>
  <c r="B135" i="16"/>
  <c r="B136" i="16"/>
  <c r="B137" i="16"/>
  <c r="B138" i="16"/>
  <c r="B139" i="16"/>
  <c r="B140" i="16"/>
  <c r="B145" i="16"/>
  <c r="B146" i="16"/>
  <c r="B153" i="16"/>
  <c r="B154" i="16"/>
  <c r="B155" i="16"/>
  <c r="B156" i="16"/>
  <c r="B157" i="16"/>
  <c r="B158" i="16"/>
  <c r="B162" i="16"/>
  <c r="B164" i="16"/>
  <c r="B166" i="16"/>
  <c r="B167" i="16"/>
  <c r="B168" i="16"/>
  <c r="B169" i="16"/>
  <c r="B170" i="16"/>
  <c r="B171" i="16"/>
  <c r="B174" i="16"/>
  <c r="B231" i="16"/>
  <c r="B232" i="16"/>
  <c r="B233" i="16"/>
  <c r="B234" i="16"/>
  <c r="B235" i="16"/>
  <c r="B236" i="16"/>
  <c r="B237" i="16"/>
  <c r="B238" i="16"/>
  <c r="B239" i="16"/>
  <c r="B342" i="16"/>
  <c r="B343" i="16"/>
  <c r="B344" i="16"/>
  <c r="B345" i="16"/>
  <c r="B346" i="16"/>
  <c r="B354" i="16"/>
  <c r="B355" i="16"/>
  <c r="B357" i="16"/>
  <c r="B381" i="16"/>
  <c r="B382" i="16"/>
  <c r="B383" i="16"/>
  <c r="B385" i="16"/>
  <c r="B386" i="16"/>
  <c r="B387" i="16"/>
  <c r="B388" i="16"/>
  <c r="B389" i="16"/>
  <c r="B390" i="16"/>
  <c r="B391" i="16"/>
  <c r="B392" i="16"/>
  <c r="B393" i="16"/>
  <c r="B394" i="16"/>
  <c r="B395" i="16"/>
  <c r="B396" i="16"/>
  <c r="B397" i="16"/>
  <c r="B398" i="16"/>
  <c r="B401" i="16"/>
  <c r="B405" i="16"/>
  <c r="B406" i="16"/>
  <c r="B410" i="16"/>
  <c r="B411" i="16"/>
  <c r="N41" i="15" l="1"/>
  <c r="J42" i="16" l="1"/>
  <c r="K42" i="16"/>
  <c r="J43" i="16"/>
  <c r="K43" i="16"/>
  <c r="J44" i="16"/>
  <c r="K44" i="16"/>
  <c r="J45" i="16"/>
  <c r="K45" i="16"/>
  <c r="J46" i="16"/>
  <c r="K46" i="16"/>
  <c r="J47" i="16"/>
  <c r="K47" i="16"/>
  <c r="J48" i="16"/>
  <c r="K48" i="16"/>
  <c r="J49" i="16"/>
  <c r="K49" i="16"/>
  <c r="J50" i="16"/>
  <c r="K50" i="16"/>
  <c r="J51" i="16"/>
  <c r="K51" i="16"/>
  <c r="J52" i="16"/>
  <c r="K52" i="16"/>
  <c r="J53" i="16"/>
  <c r="K53" i="16"/>
  <c r="J54" i="16"/>
  <c r="K54" i="16"/>
  <c r="J55" i="16"/>
  <c r="K55" i="16"/>
  <c r="J56" i="16"/>
  <c r="K56" i="16"/>
  <c r="J57" i="16"/>
  <c r="K57" i="16"/>
  <c r="J58" i="16"/>
  <c r="K58" i="16"/>
  <c r="J59" i="16"/>
  <c r="K59" i="16"/>
  <c r="J60" i="16"/>
  <c r="K60" i="16"/>
  <c r="J61" i="16"/>
  <c r="K61" i="16"/>
  <c r="J62" i="16"/>
  <c r="K62" i="16"/>
  <c r="J63" i="16"/>
  <c r="K63" i="16"/>
  <c r="J64" i="16"/>
  <c r="K64" i="16"/>
  <c r="J65" i="16"/>
  <c r="K65" i="16"/>
  <c r="J66" i="16"/>
  <c r="K66" i="16"/>
  <c r="J67" i="16"/>
  <c r="K67" i="16"/>
  <c r="J68" i="16"/>
  <c r="K68" i="16"/>
  <c r="J69" i="16"/>
  <c r="K69" i="16"/>
  <c r="J70" i="16"/>
  <c r="K70" i="16"/>
  <c r="J71" i="16"/>
  <c r="K71" i="16"/>
  <c r="J72" i="16"/>
  <c r="K72" i="16"/>
  <c r="J73" i="16"/>
  <c r="K73" i="16"/>
  <c r="J74" i="16"/>
  <c r="K74" i="16"/>
  <c r="J75" i="16"/>
  <c r="K75" i="16"/>
  <c r="J76" i="16"/>
  <c r="K76" i="16"/>
  <c r="J77" i="16"/>
  <c r="K77" i="16"/>
  <c r="J78" i="16"/>
  <c r="K78" i="16"/>
  <c r="J79" i="16"/>
  <c r="K79" i="16"/>
  <c r="J80" i="16"/>
  <c r="K80" i="16"/>
  <c r="J81" i="16"/>
  <c r="K81" i="16"/>
  <c r="J82" i="16"/>
  <c r="K82" i="16"/>
  <c r="J83" i="16"/>
  <c r="K83" i="16"/>
  <c r="J84" i="16"/>
  <c r="K84" i="16"/>
  <c r="J85" i="16"/>
  <c r="K85" i="16"/>
  <c r="J86" i="16"/>
  <c r="K86" i="16"/>
  <c r="J87" i="16"/>
  <c r="K87" i="16"/>
  <c r="J88" i="16"/>
  <c r="K88" i="16"/>
  <c r="J89" i="16"/>
  <c r="K89" i="16"/>
  <c r="J90" i="16"/>
  <c r="K90" i="16"/>
  <c r="J91" i="16"/>
  <c r="K91" i="16"/>
  <c r="J92" i="16"/>
  <c r="K92" i="16"/>
  <c r="J93" i="16"/>
  <c r="K93" i="16"/>
  <c r="J94" i="16"/>
  <c r="K94" i="16"/>
  <c r="J95" i="16"/>
  <c r="K95" i="16"/>
  <c r="J96" i="16"/>
  <c r="K96" i="16"/>
  <c r="J97" i="16"/>
  <c r="K97" i="16"/>
  <c r="J98" i="16"/>
  <c r="K98" i="16"/>
  <c r="J99" i="16"/>
  <c r="K99" i="16"/>
  <c r="J100" i="16"/>
  <c r="K100" i="16"/>
  <c r="J101" i="16"/>
  <c r="K101" i="16"/>
  <c r="J102" i="16"/>
  <c r="K102" i="16"/>
  <c r="J103" i="16"/>
  <c r="K103" i="16"/>
  <c r="J104" i="16"/>
  <c r="K104" i="16"/>
  <c r="J105" i="16"/>
  <c r="K105" i="16"/>
  <c r="J106" i="16"/>
  <c r="K106" i="16"/>
  <c r="J107" i="16"/>
  <c r="K107" i="16"/>
  <c r="J108" i="16"/>
  <c r="K108" i="16"/>
  <c r="J109" i="16"/>
  <c r="K109" i="16"/>
  <c r="J110" i="16"/>
  <c r="K110" i="16"/>
  <c r="J111" i="16"/>
  <c r="K111" i="16"/>
  <c r="J112" i="16"/>
  <c r="K112" i="16"/>
  <c r="J113" i="16"/>
  <c r="K113" i="16"/>
  <c r="J114" i="16"/>
  <c r="K114" i="16"/>
  <c r="J115" i="16"/>
  <c r="K115" i="16"/>
  <c r="J116" i="16"/>
  <c r="K116" i="16"/>
  <c r="J117" i="16"/>
  <c r="K117" i="16"/>
  <c r="J118" i="16"/>
  <c r="K118" i="16"/>
  <c r="J119" i="16"/>
  <c r="K119" i="16"/>
  <c r="J120" i="16"/>
  <c r="K120" i="16"/>
  <c r="J121" i="16"/>
  <c r="K121" i="16"/>
  <c r="J122" i="16"/>
  <c r="K122" i="16"/>
  <c r="J123" i="16"/>
  <c r="K123" i="16"/>
  <c r="J124" i="16"/>
  <c r="K124" i="16"/>
  <c r="J125" i="16"/>
  <c r="K125" i="16"/>
  <c r="J126" i="16"/>
  <c r="K126" i="16"/>
  <c r="J127" i="16"/>
  <c r="K127" i="16"/>
  <c r="J128" i="16"/>
  <c r="K128" i="16"/>
  <c r="J129" i="16"/>
  <c r="K129" i="16"/>
  <c r="J130" i="16"/>
  <c r="K130" i="16"/>
  <c r="J131" i="16"/>
  <c r="K131" i="16"/>
  <c r="J132" i="16"/>
  <c r="K132" i="16"/>
  <c r="J133" i="16"/>
  <c r="K133" i="16"/>
  <c r="J134" i="16"/>
  <c r="K134" i="16"/>
  <c r="J135" i="16"/>
  <c r="K135" i="16"/>
  <c r="J136" i="16"/>
  <c r="K136" i="16"/>
  <c r="J137" i="16"/>
  <c r="K137" i="16"/>
  <c r="J138" i="16"/>
  <c r="K138" i="16"/>
  <c r="J139" i="16"/>
  <c r="K139" i="16"/>
  <c r="J140" i="16"/>
  <c r="K140" i="16"/>
  <c r="J141" i="16"/>
  <c r="K141" i="16"/>
  <c r="J142" i="16"/>
  <c r="K142" i="16"/>
  <c r="J143" i="16"/>
  <c r="K143" i="16"/>
  <c r="J144" i="16"/>
  <c r="K144" i="16"/>
  <c r="J145" i="16"/>
  <c r="K145" i="16"/>
  <c r="J146" i="16"/>
  <c r="K146" i="16"/>
  <c r="J147" i="16"/>
  <c r="K147" i="16"/>
  <c r="J148" i="16"/>
  <c r="K148" i="16"/>
  <c r="J149" i="16"/>
  <c r="K149" i="16"/>
  <c r="J150" i="16"/>
  <c r="K150" i="16"/>
  <c r="J151" i="16"/>
  <c r="K151" i="16"/>
  <c r="J152" i="16"/>
  <c r="K152" i="16"/>
  <c r="J153" i="16"/>
  <c r="K153" i="16"/>
  <c r="J154" i="16"/>
  <c r="K154" i="16"/>
  <c r="J155" i="16"/>
  <c r="K155" i="16"/>
  <c r="J156" i="16"/>
  <c r="K156" i="16"/>
  <c r="J157" i="16"/>
  <c r="K157" i="16"/>
  <c r="J158" i="16"/>
  <c r="K158" i="16"/>
  <c r="J159" i="16"/>
  <c r="K159" i="16"/>
  <c r="J160" i="16"/>
  <c r="K160" i="16"/>
  <c r="J161" i="16"/>
  <c r="K161" i="16"/>
  <c r="J162" i="16"/>
  <c r="K162" i="16"/>
  <c r="J163" i="16"/>
  <c r="K163" i="16"/>
  <c r="J164" i="16"/>
  <c r="K164" i="16"/>
  <c r="J165" i="16"/>
  <c r="K165" i="16"/>
  <c r="J166" i="16"/>
  <c r="K166" i="16"/>
  <c r="J167" i="16"/>
  <c r="K167" i="16"/>
  <c r="J168" i="16"/>
  <c r="K168" i="16"/>
  <c r="J169" i="16"/>
  <c r="K169" i="16"/>
  <c r="J170" i="16"/>
  <c r="K170" i="16"/>
  <c r="J171" i="16"/>
  <c r="K171" i="16"/>
  <c r="J172" i="16"/>
  <c r="K172" i="16"/>
  <c r="J173" i="16"/>
  <c r="K173" i="16"/>
  <c r="J174" i="16"/>
  <c r="K174" i="16"/>
  <c r="J175" i="16"/>
  <c r="K175" i="16"/>
  <c r="J176" i="16"/>
  <c r="K176" i="16"/>
  <c r="J177" i="16"/>
  <c r="K177" i="16"/>
  <c r="J178" i="16"/>
  <c r="K178" i="16"/>
  <c r="J179" i="16"/>
  <c r="K179" i="16"/>
  <c r="J180" i="16"/>
  <c r="K180" i="16"/>
  <c r="J181" i="16"/>
  <c r="K181" i="16"/>
  <c r="J182" i="16"/>
  <c r="K182" i="16"/>
  <c r="J183" i="16"/>
  <c r="K183" i="16"/>
  <c r="J184" i="16"/>
  <c r="K184" i="16"/>
  <c r="J185" i="16"/>
  <c r="K185" i="16"/>
  <c r="J186" i="16"/>
  <c r="K186" i="16"/>
  <c r="J187" i="16"/>
  <c r="K187" i="16"/>
  <c r="J188" i="16"/>
  <c r="K188" i="16"/>
  <c r="J189" i="16"/>
  <c r="K189" i="16"/>
  <c r="J190" i="16"/>
  <c r="K190" i="16"/>
  <c r="J191" i="16"/>
  <c r="K191" i="16"/>
  <c r="J192" i="16"/>
  <c r="K192" i="16"/>
  <c r="J193" i="16"/>
  <c r="K193" i="16"/>
  <c r="J194" i="16"/>
  <c r="K194" i="16"/>
  <c r="J195" i="16"/>
  <c r="K195" i="16"/>
  <c r="J196" i="16"/>
  <c r="K196" i="16"/>
  <c r="J197" i="16"/>
  <c r="K197" i="16"/>
  <c r="J198" i="16"/>
  <c r="K198" i="16"/>
  <c r="J199" i="16"/>
  <c r="K199" i="16"/>
  <c r="J200" i="16"/>
  <c r="K200" i="16"/>
  <c r="J201" i="16"/>
  <c r="K201" i="16"/>
  <c r="J202" i="16"/>
  <c r="K202" i="16"/>
  <c r="J203" i="16"/>
  <c r="K203" i="16"/>
  <c r="J204" i="16"/>
  <c r="K204" i="16"/>
  <c r="J205" i="16"/>
  <c r="K205" i="16"/>
  <c r="J206" i="16"/>
  <c r="K206" i="16"/>
  <c r="J207" i="16"/>
  <c r="K207" i="16"/>
  <c r="J208" i="16"/>
  <c r="K208" i="16"/>
  <c r="J209" i="16"/>
  <c r="K209" i="16"/>
  <c r="J210" i="16"/>
  <c r="K210" i="16"/>
  <c r="J211" i="16"/>
  <c r="K211" i="16"/>
  <c r="J212" i="16"/>
  <c r="K212" i="16"/>
  <c r="J213" i="16"/>
  <c r="K213" i="16"/>
  <c r="J214" i="16"/>
  <c r="K214" i="16"/>
  <c r="J215" i="16"/>
  <c r="K215" i="16"/>
  <c r="J216" i="16"/>
  <c r="K216" i="16"/>
  <c r="J217" i="16"/>
  <c r="K217" i="16"/>
  <c r="J218" i="16"/>
  <c r="K218" i="16"/>
  <c r="J219" i="16"/>
  <c r="K219" i="16"/>
  <c r="J220" i="16"/>
  <c r="K220" i="16"/>
  <c r="J221" i="16"/>
  <c r="K221" i="16"/>
  <c r="J222" i="16"/>
  <c r="K222" i="16"/>
  <c r="J223" i="16"/>
  <c r="K223" i="16"/>
  <c r="J224" i="16"/>
  <c r="K224" i="16"/>
  <c r="J225" i="16"/>
  <c r="K225" i="16"/>
  <c r="J226" i="16"/>
  <c r="K226" i="16"/>
  <c r="J227" i="16"/>
  <c r="K227" i="16"/>
  <c r="J228" i="16"/>
  <c r="K228" i="16"/>
  <c r="J229" i="16"/>
  <c r="K229" i="16"/>
  <c r="J230" i="16"/>
  <c r="K230" i="16"/>
  <c r="J231" i="16"/>
  <c r="K231" i="16"/>
  <c r="J232" i="16"/>
  <c r="K232" i="16"/>
  <c r="J233" i="16"/>
  <c r="K233" i="16"/>
  <c r="J234" i="16"/>
  <c r="K234" i="16"/>
  <c r="J235" i="16"/>
  <c r="K235" i="16"/>
  <c r="J236" i="16"/>
  <c r="K236" i="16"/>
  <c r="J237" i="16"/>
  <c r="K237" i="16"/>
  <c r="J238" i="16"/>
  <c r="K238" i="16"/>
  <c r="J239" i="16"/>
  <c r="K239" i="16"/>
  <c r="J240" i="16"/>
  <c r="K240" i="16"/>
  <c r="J241" i="16"/>
  <c r="K241" i="16"/>
  <c r="J242" i="16"/>
  <c r="K242" i="16"/>
  <c r="J243" i="16"/>
  <c r="K243" i="16"/>
  <c r="J244" i="16"/>
  <c r="K244" i="16"/>
  <c r="J245" i="16"/>
  <c r="K245" i="16"/>
  <c r="J246" i="16"/>
  <c r="K246" i="16"/>
  <c r="J247" i="16"/>
  <c r="K247" i="16"/>
  <c r="J248" i="16"/>
  <c r="K248" i="16"/>
  <c r="J249" i="16"/>
  <c r="K249" i="16"/>
  <c r="J250" i="16"/>
  <c r="K250" i="16"/>
  <c r="J251" i="16"/>
  <c r="K251" i="16"/>
  <c r="J252" i="16"/>
  <c r="K252" i="16"/>
  <c r="J253" i="16"/>
  <c r="K253" i="16"/>
  <c r="J254" i="16"/>
  <c r="K254" i="16"/>
  <c r="J255" i="16"/>
  <c r="K255" i="16"/>
  <c r="J256" i="16"/>
  <c r="K256" i="16"/>
  <c r="J257" i="16"/>
  <c r="K257" i="16"/>
  <c r="J258" i="16"/>
  <c r="K258" i="16"/>
  <c r="J259" i="16"/>
  <c r="K259" i="16"/>
  <c r="J260" i="16"/>
  <c r="K260" i="16"/>
  <c r="J261" i="16"/>
  <c r="K261" i="16"/>
  <c r="J262" i="16"/>
  <c r="K262" i="16"/>
  <c r="J263" i="16"/>
  <c r="K263" i="16"/>
  <c r="J264" i="16"/>
  <c r="K264" i="16"/>
  <c r="J265" i="16"/>
  <c r="K265" i="16"/>
  <c r="J266" i="16"/>
  <c r="K266" i="16"/>
  <c r="J267" i="16"/>
  <c r="K267" i="16"/>
  <c r="J268" i="16"/>
  <c r="K268" i="16"/>
  <c r="J269" i="16"/>
  <c r="K269" i="16"/>
  <c r="J270" i="16"/>
  <c r="K270" i="16"/>
  <c r="J271" i="16"/>
  <c r="K271" i="16"/>
  <c r="J272" i="16"/>
  <c r="K272" i="16"/>
  <c r="J273" i="16"/>
  <c r="K273" i="16"/>
  <c r="J274" i="16"/>
  <c r="K274" i="16"/>
  <c r="J275" i="16"/>
  <c r="K275" i="16"/>
  <c r="J276" i="16"/>
  <c r="K276" i="16"/>
  <c r="J277" i="16"/>
  <c r="K277" i="16"/>
  <c r="J278" i="16"/>
  <c r="K278" i="16"/>
  <c r="J279" i="16"/>
  <c r="K279" i="16"/>
  <c r="J280" i="16"/>
  <c r="K280" i="16"/>
  <c r="J281" i="16"/>
  <c r="K281" i="16"/>
  <c r="J282" i="16"/>
  <c r="K282" i="16"/>
  <c r="J283" i="16"/>
  <c r="K283" i="16"/>
  <c r="J284" i="16"/>
  <c r="K284" i="16"/>
  <c r="J285" i="16"/>
  <c r="K285" i="16"/>
  <c r="J286" i="16"/>
  <c r="K286" i="16"/>
  <c r="J287" i="16"/>
  <c r="K287" i="16"/>
  <c r="J288" i="16"/>
  <c r="K288" i="16"/>
  <c r="J289" i="16"/>
  <c r="K289" i="16"/>
  <c r="J290" i="16"/>
  <c r="K290" i="16"/>
  <c r="J291" i="16"/>
  <c r="K291" i="16"/>
  <c r="J292" i="16"/>
  <c r="K292" i="16"/>
  <c r="J293" i="16"/>
  <c r="K293" i="16"/>
  <c r="J294" i="16"/>
  <c r="K294" i="16"/>
  <c r="J295" i="16"/>
  <c r="K295" i="16"/>
  <c r="J296" i="16"/>
  <c r="K296" i="16"/>
  <c r="J297" i="16"/>
  <c r="K297" i="16"/>
  <c r="J298" i="16"/>
  <c r="K298" i="16"/>
  <c r="J299" i="16"/>
  <c r="K299" i="16"/>
  <c r="J300" i="16"/>
  <c r="K300" i="16"/>
  <c r="J301" i="16"/>
  <c r="K301" i="16"/>
  <c r="J302" i="16"/>
  <c r="K302" i="16"/>
  <c r="J303" i="16"/>
  <c r="K303" i="16"/>
  <c r="J304" i="16"/>
  <c r="K304" i="16"/>
  <c r="J305" i="16"/>
  <c r="K305" i="16"/>
  <c r="J306" i="16"/>
  <c r="K306" i="16"/>
  <c r="J307" i="16"/>
  <c r="K307" i="16"/>
  <c r="J308" i="16"/>
  <c r="K308" i="16"/>
  <c r="J309" i="16"/>
  <c r="K309" i="16"/>
  <c r="J310" i="16"/>
  <c r="K310" i="16"/>
  <c r="J311" i="16"/>
  <c r="K311" i="16"/>
  <c r="J312" i="16"/>
  <c r="K312" i="16"/>
  <c r="J313" i="16"/>
  <c r="K313" i="16"/>
  <c r="J314" i="16"/>
  <c r="K314" i="16"/>
  <c r="J315" i="16"/>
  <c r="K315" i="16"/>
  <c r="J316" i="16"/>
  <c r="K316" i="16"/>
  <c r="J317" i="16"/>
  <c r="K317" i="16"/>
  <c r="J318" i="16"/>
  <c r="K318" i="16"/>
  <c r="J319" i="16"/>
  <c r="K319" i="16"/>
  <c r="J320" i="16"/>
  <c r="K320" i="16"/>
  <c r="J321" i="16"/>
  <c r="K321" i="16"/>
  <c r="J322" i="16"/>
  <c r="K322" i="16"/>
  <c r="J323" i="16"/>
  <c r="K323" i="16"/>
  <c r="J324" i="16"/>
  <c r="K324" i="16"/>
  <c r="J325" i="16"/>
  <c r="K325" i="16"/>
  <c r="J326" i="16"/>
  <c r="K326" i="16"/>
  <c r="J327" i="16"/>
  <c r="K327" i="16"/>
  <c r="J328" i="16"/>
  <c r="K328" i="16"/>
  <c r="J329" i="16"/>
  <c r="K329" i="16"/>
  <c r="J330" i="16"/>
  <c r="K330" i="16"/>
  <c r="J331" i="16"/>
  <c r="K331" i="16"/>
  <c r="J332" i="16"/>
  <c r="K332" i="16"/>
  <c r="J333" i="16"/>
  <c r="K333" i="16"/>
  <c r="J334" i="16"/>
  <c r="K334" i="16"/>
  <c r="J335" i="16"/>
  <c r="K335" i="16"/>
  <c r="J336" i="16"/>
  <c r="K336" i="16"/>
  <c r="J337" i="16"/>
  <c r="K337" i="16"/>
  <c r="J338" i="16"/>
  <c r="K338" i="16"/>
  <c r="J339" i="16"/>
  <c r="K339" i="16"/>
  <c r="J340" i="16"/>
  <c r="K340" i="16"/>
  <c r="J341" i="16"/>
  <c r="K341" i="16"/>
  <c r="J342" i="16"/>
  <c r="K342" i="16"/>
  <c r="J343" i="16"/>
  <c r="K343" i="16"/>
  <c r="J344" i="16"/>
  <c r="K344" i="16"/>
  <c r="J345" i="16"/>
  <c r="K345" i="16"/>
  <c r="J346" i="16"/>
  <c r="K346" i="16"/>
  <c r="J347" i="16"/>
  <c r="K347" i="16"/>
  <c r="J348" i="16"/>
  <c r="K348" i="16"/>
  <c r="J349" i="16"/>
  <c r="K349" i="16"/>
  <c r="J350" i="16"/>
  <c r="K350" i="16"/>
  <c r="J351" i="16"/>
  <c r="K351" i="16"/>
  <c r="J352" i="16"/>
  <c r="K352" i="16"/>
  <c r="J353" i="16"/>
  <c r="K353" i="16"/>
  <c r="J354" i="16"/>
  <c r="K354" i="16"/>
  <c r="J355" i="16"/>
  <c r="K355" i="16"/>
  <c r="J356" i="16"/>
  <c r="K356" i="16"/>
  <c r="J357" i="16"/>
  <c r="K357" i="16"/>
  <c r="J358" i="16"/>
  <c r="K358" i="16"/>
  <c r="J359" i="16"/>
  <c r="K359" i="16"/>
  <c r="J360" i="16"/>
  <c r="K360" i="16"/>
  <c r="J361" i="16"/>
  <c r="K361" i="16"/>
  <c r="J362" i="16"/>
  <c r="K362" i="16"/>
  <c r="J363" i="16"/>
  <c r="K363" i="16"/>
  <c r="J364" i="16"/>
  <c r="K364" i="16"/>
  <c r="J365" i="16"/>
  <c r="K365" i="16"/>
  <c r="J366" i="16"/>
  <c r="K366" i="16"/>
  <c r="J367" i="16"/>
  <c r="K367" i="16"/>
  <c r="J368" i="16"/>
  <c r="K368" i="16"/>
  <c r="J369" i="16"/>
  <c r="K369" i="16"/>
  <c r="J370" i="16"/>
  <c r="K370" i="16"/>
  <c r="J371" i="16"/>
  <c r="K371" i="16"/>
  <c r="J372" i="16"/>
  <c r="K372" i="16"/>
  <c r="J373" i="16"/>
  <c r="K373" i="16"/>
  <c r="J374" i="16"/>
  <c r="K374" i="16"/>
  <c r="J375" i="16"/>
  <c r="K375" i="16"/>
  <c r="J376" i="16"/>
  <c r="K376" i="16"/>
  <c r="J377" i="16"/>
  <c r="K377" i="16"/>
  <c r="J378" i="16"/>
  <c r="K378" i="16"/>
  <c r="J379" i="16"/>
  <c r="K379" i="16"/>
  <c r="J380" i="16"/>
  <c r="K380" i="16"/>
  <c r="J381" i="16"/>
  <c r="K381" i="16"/>
  <c r="J382" i="16"/>
  <c r="K382" i="16"/>
  <c r="J383" i="16"/>
  <c r="K383" i="16"/>
  <c r="J384" i="16"/>
  <c r="K384" i="16"/>
  <c r="J385" i="16"/>
  <c r="K385" i="16"/>
  <c r="J386" i="16"/>
  <c r="K386" i="16"/>
  <c r="J387" i="16"/>
  <c r="K387" i="16"/>
  <c r="J388" i="16"/>
  <c r="K388" i="16"/>
  <c r="J389" i="16"/>
  <c r="K389" i="16"/>
  <c r="J390" i="16"/>
  <c r="K390" i="16"/>
  <c r="J391" i="16"/>
  <c r="K391" i="16"/>
  <c r="J392" i="16"/>
  <c r="K392" i="16"/>
  <c r="J393" i="16"/>
  <c r="K393" i="16"/>
  <c r="J394" i="16"/>
  <c r="K394" i="16"/>
  <c r="J395" i="16"/>
  <c r="K395" i="16"/>
  <c r="J396" i="16"/>
  <c r="K396" i="16"/>
  <c r="J397" i="16"/>
  <c r="K397" i="16"/>
  <c r="J398" i="16"/>
  <c r="K398" i="16"/>
  <c r="J399" i="16"/>
  <c r="K399" i="16"/>
  <c r="J400" i="16"/>
  <c r="K400" i="16"/>
  <c r="J401" i="16"/>
  <c r="K401" i="16"/>
  <c r="J402" i="16"/>
  <c r="K402" i="16"/>
  <c r="J403" i="16"/>
  <c r="K403" i="16"/>
  <c r="J404" i="16"/>
  <c r="K404" i="16"/>
  <c r="J405" i="16"/>
  <c r="K405" i="16"/>
  <c r="J406" i="16"/>
  <c r="K406" i="16"/>
  <c r="J407" i="16"/>
  <c r="K407" i="16"/>
  <c r="J408" i="16"/>
  <c r="K408" i="16"/>
  <c r="J409" i="16"/>
  <c r="K409" i="16"/>
  <c r="J410" i="16"/>
  <c r="K410" i="16"/>
  <c r="J411" i="16"/>
  <c r="K411" i="16"/>
  <c r="J412" i="16"/>
  <c r="K412" i="16"/>
  <c r="J413" i="16"/>
  <c r="K413" i="16"/>
  <c r="J414" i="16"/>
  <c r="K414" i="16"/>
  <c r="J415" i="16"/>
  <c r="K415" i="16"/>
  <c r="J416" i="16"/>
  <c r="K416" i="16"/>
  <c r="J417" i="16"/>
  <c r="K417" i="16"/>
  <c r="J418" i="16"/>
  <c r="K418" i="16"/>
  <c r="J419" i="16"/>
  <c r="K419" i="16"/>
  <c r="J420" i="16"/>
  <c r="K420" i="16"/>
  <c r="J421" i="16"/>
  <c r="K421" i="16"/>
  <c r="J422" i="16"/>
  <c r="K422" i="16"/>
  <c r="J423" i="16"/>
  <c r="K423" i="16"/>
  <c r="J424" i="16"/>
  <c r="K424" i="16"/>
  <c r="J425" i="16"/>
  <c r="K425" i="16"/>
  <c r="J426" i="16"/>
  <c r="K426" i="16"/>
  <c r="J427" i="16"/>
  <c r="K427" i="16"/>
  <c r="J428" i="16"/>
  <c r="K428" i="16"/>
  <c r="J429" i="16"/>
  <c r="K429" i="16"/>
  <c r="J430" i="16"/>
  <c r="K430" i="16"/>
  <c r="J431" i="16"/>
  <c r="K431" i="16"/>
  <c r="J432" i="16"/>
  <c r="K432" i="16"/>
  <c r="J433" i="16"/>
  <c r="K433" i="16"/>
  <c r="J434" i="16"/>
  <c r="K434" i="16"/>
  <c r="J435" i="16"/>
  <c r="K435" i="16"/>
  <c r="J436" i="16"/>
  <c r="K436" i="16"/>
  <c r="J437" i="16"/>
  <c r="K437" i="16"/>
  <c r="J438" i="16"/>
  <c r="K438" i="16"/>
  <c r="J439" i="16"/>
  <c r="K439" i="16"/>
  <c r="J440" i="16"/>
  <c r="K440" i="16"/>
  <c r="J441" i="16"/>
  <c r="K441" i="16"/>
  <c r="J442" i="16"/>
  <c r="K442" i="16"/>
  <c r="J443" i="16"/>
  <c r="K443" i="16"/>
  <c r="J444" i="16"/>
  <c r="K444" i="16"/>
  <c r="J445" i="16"/>
  <c r="K445" i="16"/>
  <c r="J446" i="16"/>
  <c r="K446" i="16"/>
  <c r="J447" i="16"/>
  <c r="K447" i="16"/>
  <c r="J448" i="16"/>
  <c r="K448" i="16"/>
  <c r="J449" i="16"/>
  <c r="K449" i="16"/>
  <c r="J450" i="16"/>
  <c r="K450" i="16"/>
  <c r="J451" i="16"/>
  <c r="K451" i="16"/>
  <c r="J452" i="16"/>
  <c r="K452" i="16"/>
  <c r="J453" i="16"/>
  <c r="K453" i="16"/>
  <c r="J454" i="16"/>
  <c r="K454" i="16"/>
  <c r="J455" i="16"/>
  <c r="K455" i="16"/>
  <c r="J456" i="16"/>
  <c r="K456" i="16"/>
  <c r="J457" i="16"/>
  <c r="K457" i="16"/>
  <c r="J458" i="16"/>
  <c r="K458" i="16"/>
  <c r="J459" i="16"/>
  <c r="K459" i="16"/>
  <c r="J460" i="16"/>
  <c r="K460" i="16"/>
  <c r="J461" i="16"/>
  <c r="K461" i="16"/>
  <c r="J462" i="16"/>
  <c r="K462" i="16"/>
  <c r="J463" i="16"/>
  <c r="K463" i="16"/>
  <c r="J464" i="16"/>
  <c r="K464" i="16"/>
  <c r="J465" i="16"/>
  <c r="K465" i="16"/>
  <c r="J466" i="16"/>
  <c r="K466" i="16"/>
  <c r="J467" i="16"/>
  <c r="K467" i="16"/>
  <c r="J468" i="16"/>
  <c r="K468" i="16"/>
  <c r="J469" i="16"/>
  <c r="K469" i="16"/>
  <c r="J470" i="16"/>
  <c r="K470" i="16"/>
  <c r="J471" i="16"/>
  <c r="K471" i="16"/>
  <c r="J472" i="16"/>
  <c r="K472" i="16"/>
  <c r="J473" i="16"/>
  <c r="K473" i="16"/>
  <c r="J474" i="16"/>
  <c r="K474" i="16"/>
  <c r="J475" i="16"/>
  <c r="K475" i="16"/>
  <c r="J476" i="16"/>
  <c r="K476" i="16"/>
  <c r="J477" i="16"/>
  <c r="K477" i="16"/>
  <c r="J478" i="16"/>
  <c r="K478" i="16"/>
  <c r="J479" i="16"/>
  <c r="K479" i="16"/>
  <c r="J480" i="16"/>
  <c r="K480" i="16"/>
  <c r="J481" i="16"/>
  <c r="K481" i="16"/>
  <c r="J482" i="16"/>
  <c r="K482" i="16"/>
  <c r="J483" i="16"/>
  <c r="K483" i="16"/>
  <c r="J484" i="16"/>
  <c r="K484" i="16"/>
  <c r="J485" i="16"/>
  <c r="K485" i="16"/>
  <c r="J486" i="16"/>
  <c r="K486" i="16"/>
  <c r="J487" i="16"/>
  <c r="K487" i="16"/>
  <c r="J488" i="16"/>
  <c r="K488" i="16"/>
  <c r="J489" i="16"/>
  <c r="K489" i="16"/>
  <c r="J490" i="16"/>
  <c r="K490" i="16"/>
  <c r="J491" i="16"/>
  <c r="K491" i="16"/>
  <c r="J492" i="16"/>
  <c r="K492" i="16"/>
  <c r="J493" i="16"/>
  <c r="K493" i="16"/>
  <c r="J494" i="16"/>
  <c r="K494" i="16"/>
  <c r="J495" i="16"/>
  <c r="K495" i="16"/>
  <c r="J496" i="16"/>
  <c r="K496" i="16"/>
  <c r="J497" i="16"/>
  <c r="K497" i="16"/>
  <c r="J498" i="16"/>
  <c r="K498" i="16"/>
  <c r="J499" i="16"/>
  <c r="K499" i="16"/>
  <c r="J500" i="16"/>
  <c r="K500" i="16"/>
  <c r="J501" i="16"/>
  <c r="K501" i="16"/>
  <c r="J502" i="16"/>
  <c r="K502" i="16"/>
  <c r="J503" i="16"/>
  <c r="K503" i="16"/>
  <c r="J504" i="16"/>
  <c r="K504" i="16"/>
  <c r="J505" i="16"/>
  <c r="K505" i="16"/>
  <c r="J506" i="16"/>
  <c r="K506" i="16"/>
  <c r="J507" i="16"/>
  <c r="K507" i="16"/>
  <c r="J508" i="16"/>
  <c r="K508" i="16"/>
  <c r="J509" i="16"/>
  <c r="K509" i="16"/>
  <c r="J510" i="16"/>
  <c r="K510" i="16"/>
  <c r="J511" i="16"/>
  <c r="K511" i="16"/>
  <c r="J512" i="16"/>
  <c r="K512" i="16"/>
  <c r="J513" i="16"/>
  <c r="K513" i="16"/>
  <c r="J514" i="16"/>
  <c r="K514" i="16"/>
  <c r="J515" i="16"/>
  <c r="K515" i="16"/>
  <c r="J516" i="16"/>
  <c r="K516" i="16"/>
  <c r="J517" i="16"/>
  <c r="K517" i="16"/>
  <c r="J518" i="16"/>
  <c r="K518" i="16"/>
  <c r="J519" i="16"/>
  <c r="K519" i="16"/>
  <c r="J520" i="16"/>
  <c r="K520" i="16"/>
  <c r="J521" i="16"/>
  <c r="K521" i="16"/>
  <c r="J522" i="16"/>
  <c r="K522" i="16"/>
  <c r="J523" i="16"/>
  <c r="K523" i="16"/>
  <c r="J524" i="16"/>
  <c r="K524" i="16"/>
  <c r="J525" i="16"/>
  <c r="K525" i="16"/>
  <c r="J526" i="16"/>
  <c r="K526" i="16"/>
  <c r="J527" i="16"/>
  <c r="K527" i="16"/>
  <c r="J528" i="16"/>
  <c r="K528" i="16"/>
  <c r="J529" i="16"/>
  <c r="K529" i="16"/>
  <c r="J530" i="16"/>
  <c r="K530" i="16"/>
  <c r="J531" i="16"/>
  <c r="K531" i="16"/>
  <c r="J532" i="16"/>
  <c r="K532" i="16"/>
  <c r="J533" i="16"/>
  <c r="K533" i="16"/>
  <c r="J534" i="16"/>
  <c r="K534" i="16"/>
  <c r="J551" i="16"/>
  <c r="K551" i="16"/>
  <c r="J552" i="16"/>
  <c r="K552" i="16"/>
  <c r="J553" i="16"/>
  <c r="K553" i="16"/>
  <c r="J554" i="16"/>
  <c r="K554" i="16"/>
  <c r="J555" i="16"/>
  <c r="K555" i="16"/>
  <c r="J556" i="16"/>
  <c r="K556" i="16"/>
  <c r="J557" i="16"/>
  <c r="K557" i="16"/>
  <c r="J558" i="16"/>
  <c r="K558" i="16"/>
  <c r="J559" i="16"/>
  <c r="K559" i="16"/>
  <c r="J560" i="16"/>
  <c r="K560" i="16"/>
  <c r="J561" i="16"/>
  <c r="K561" i="16"/>
  <c r="J562" i="16"/>
  <c r="K562" i="16"/>
  <c r="J563" i="16"/>
  <c r="K563" i="16"/>
  <c r="J564" i="16"/>
  <c r="K564" i="16"/>
  <c r="J565" i="16"/>
  <c r="K565" i="16"/>
  <c r="J566" i="16"/>
  <c r="K566" i="16"/>
  <c r="J567" i="16"/>
  <c r="K567" i="16"/>
  <c r="J568" i="16"/>
  <c r="K568" i="16"/>
  <c r="J569" i="16"/>
  <c r="K569" i="16"/>
  <c r="J570" i="16"/>
  <c r="K570" i="16"/>
  <c r="J571" i="16"/>
  <c r="K571" i="16"/>
  <c r="J535" i="16"/>
  <c r="K535" i="16"/>
  <c r="J536" i="16"/>
  <c r="K536" i="16"/>
  <c r="J537" i="16"/>
  <c r="K537" i="16"/>
  <c r="J538" i="16"/>
  <c r="K538" i="16"/>
  <c r="J539" i="16"/>
  <c r="K539" i="16"/>
  <c r="J540" i="16"/>
  <c r="K540" i="16"/>
  <c r="J541" i="16"/>
  <c r="K541" i="16"/>
  <c r="J542" i="16"/>
  <c r="K542" i="16"/>
  <c r="J543" i="16"/>
  <c r="K543" i="16"/>
  <c r="J547" i="16"/>
  <c r="K547" i="16"/>
  <c r="J548" i="16"/>
  <c r="K548" i="16"/>
  <c r="J549" i="16"/>
  <c r="K549" i="16"/>
  <c r="J544" i="16"/>
  <c r="K544" i="16"/>
  <c r="J572" i="16"/>
  <c r="K572" i="16"/>
  <c r="J545" i="16"/>
  <c r="K545" i="16"/>
  <c r="J546" i="16"/>
  <c r="K546" i="16"/>
  <c r="J577" i="16"/>
  <c r="K577" i="16"/>
  <c r="J626" i="16"/>
  <c r="K626" i="16"/>
  <c r="J627" i="16"/>
  <c r="K627" i="16"/>
  <c r="J628" i="16"/>
  <c r="K628" i="16"/>
  <c r="J629" i="16"/>
  <c r="K629" i="16"/>
  <c r="J630" i="16"/>
  <c r="K630" i="16"/>
  <c r="J631" i="16"/>
  <c r="K631" i="16"/>
  <c r="J632" i="16"/>
  <c r="K632" i="16"/>
  <c r="J633" i="16"/>
  <c r="K633" i="16"/>
  <c r="J634" i="16"/>
  <c r="K634" i="16"/>
  <c r="J635" i="16"/>
  <c r="K635" i="16"/>
  <c r="J636" i="16"/>
  <c r="K636" i="16"/>
  <c r="J637" i="16"/>
  <c r="K637" i="16"/>
  <c r="J638" i="16"/>
  <c r="K638" i="16"/>
  <c r="J639" i="16"/>
  <c r="K639" i="16"/>
  <c r="J640" i="16"/>
  <c r="K640" i="16"/>
  <c r="J578" i="16"/>
  <c r="K578" i="16"/>
  <c r="J579" i="16"/>
  <c r="K579" i="16"/>
  <c r="J580" i="16"/>
  <c r="K580" i="16"/>
  <c r="J581" i="16"/>
  <c r="K581" i="16"/>
  <c r="J582" i="16"/>
  <c r="K582" i="16"/>
  <c r="J583" i="16"/>
  <c r="K583" i="16"/>
  <c r="J584" i="16"/>
  <c r="K584" i="16"/>
  <c r="J585" i="16"/>
  <c r="K585" i="16"/>
  <c r="J586" i="16"/>
  <c r="K586" i="16"/>
  <c r="J587" i="16"/>
  <c r="K587" i="16"/>
  <c r="J588" i="16"/>
  <c r="K588" i="16"/>
  <c r="J589" i="16"/>
  <c r="K589" i="16"/>
  <c r="J590" i="16"/>
  <c r="K590" i="16"/>
  <c r="J591" i="16"/>
  <c r="K591" i="16"/>
  <c r="J592" i="16"/>
  <c r="K592" i="16"/>
  <c r="J593" i="16"/>
  <c r="K593" i="16"/>
  <c r="J594" i="16"/>
  <c r="K594" i="16"/>
  <c r="J595" i="16"/>
  <c r="K595" i="16"/>
  <c r="J596" i="16"/>
  <c r="K596" i="16"/>
  <c r="J597" i="16"/>
  <c r="K597" i="16"/>
  <c r="J598" i="16"/>
  <c r="K598" i="16"/>
  <c r="J599" i="16"/>
  <c r="K599" i="16"/>
  <c r="J600" i="16"/>
  <c r="K600" i="16"/>
  <c r="J601" i="16"/>
  <c r="K601" i="16"/>
  <c r="J602" i="16"/>
  <c r="K602" i="16"/>
  <c r="J603" i="16"/>
  <c r="K603" i="16"/>
  <c r="J604" i="16"/>
  <c r="K604" i="16"/>
  <c r="J605" i="16"/>
  <c r="K605" i="16"/>
  <c r="J606" i="16"/>
  <c r="K606" i="16"/>
  <c r="J607" i="16"/>
  <c r="K607" i="16"/>
  <c r="J608" i="16"/>
  <c r="K608" i="16"/>
  <c r="J609" i="16"/>
  <c r="K609" i="16"/>
  <c r="J610" i="16"/>
  <c r="K610" i="16"/>
  <c r="J611" i="16"/>
  <c r="K611" i="16"/>
  <c r="J612" i="16"/>
  <c r="K612" i="16"/>
  <c r="J613" i="16"/>
  <c r="K613" i="16"/>
  <c r="J614" i="16"/>
  <c r="K614" i="16"/>
  <c r="J615" i="16"/>
  <c r="K615" i="16"/>
  <c r="J616" i="16"/>
  <c r="K616" i="16"/>
  <c r="J617" i="16"/>
  <c r="K617" i="16"/>
  <c r="J618" i="16"/>
  <c r="K618" i="16"/>
  <c r="J619" i="16"/>
  <c r="K619" i="16"/>
  <c r="J620" i="16"/>
  <c r="K620" i="16"/>
  <c r="J621" i="16"/>
  <c r="K621" i="16"/>
  <c r="J622" i="16"/>
  <c r="K622" i="16"/>
  <c r="J623" i="16"/>
  <c r="K623" i="16"/>
  <c r="J624" i="16"/>
  <c r="K624" i="16"/>
  <c r="J625" i="16"/>
  <c r="K625" i="16"/>
  <c r="J550" i="16"/>
  <c r="K550" i="16"/>
  <c r="J575" i="16"/>
  <c r="K575" i="16"/>
  <c r="J576" i="16"/>
  <c r="K576" i="16"/>
  <c r="J573" i="16"/>
  <c r="K573" i="16"/>
  <c r="J574" i="16"/>
  <c r="K574" i="16"/>
  <c r="J641" i="16"/>
  <c r="K641" i="16"/>
  <c r="J652" i="16"/>
  <c r="K652" i="16"/>
  <c r="J653" i="16"/>
  <c r="K653" i="16"/>
  <c r="J654" i="16"/>
  <c r="K654" i="16"/>
  <c r="J655" i="16"/>
  <c r="K655" i="16"/>
  <c r="J698" i="16"/>
  <c r="K698" i="16"/>
  <c r="J700" i="16"/>
  <c r="K700" i="16"/>
  <c r="J668" i="16"/>
  <c r="K668" i="16"/>
  <c r="J669" i="16"/>
  <c r="K669" i="16"/>
  <c r="J670" i="16"/>
  <c r="K670" i="16"/>
  <c r="J671" i="16"/>
  <c r="K671" i="16"/>
  <c r="J672" i="16"/>
  <c r="K672" i="16"/>
  <c r="J673" i="16"/>
  <c r="K673" i="16"/>
  <c r="J674" i="16"/>
  <c r="K674" i="16"/>
  <c r="J675" i="16"/>
  <c r="K675" i="16"/>
  <c r="J676" i="16"/>
  <c r="K676" i="16"/>
  <c r="J677" i="16"/>
  <c r="K677" i="16"/>
  <c r="J678" i="16"/>
  <c r="K678" i="16"/>
  <c r="J679" i="16"/>
  <c r="K679" i="16"/>
  <c r="J680" i="16"/>
  <c r="K680" i="16"/>
  <c r="J681" i="16"/>
  <c r="K681" i="16"/>
  <c r="J682" i="16"/>
  <c r="K682" i="16"/>
  <c r="J683" i="16"/>
  <c r="K683" i="16"/>
  <c r="J684" i="16"/>
  <c r="K684" i="16"/>
  <c r="J685" i="16"/>
  <c r="K685" i="16"/>
  <c r="J686" i="16"/>
  <c r="K686" i="16"/>
  <c r="J687" i="16"/>
  <c r="K687" i="16"/>
  <c r="J688" i="16"/>
  <c r="K688" i="16"/>
  <c r="J689" i="16"/>
  <c r="K689" i="16"/>
  <c r="J690" i="16"/>
  <c r="K690" i="16"/>
  <c r="J691" i="16"/>
  <c r="K691" i="16"/>
  <c r="J692" i="16"/>
  <c r="K692" i="16"/>
  <c r="J693" i="16"/>
  <c r="K693" i="16"/>
  <c r="J694" i="16"/>
  <c r="K694" i="16"/>
  <c r="J695" i="16"/>
  <c r="K695" i="16"/>
  <c r="J696" i="16"/>
  <c r="K696" i="16"/>
  <c r="J697" i="16"/>
  <c r="K697" i="16"/>
  <c r="J699" i="16"/>
  <c r="K699" i="16"/>
  <c r="J701" i="16"/>
  <c r="K701" i="16"/>
  <c r="J702" i="16"/>
  <c r="K702" i="16"/>
  <c r="J703" i="16"/>
  <c r="K703" i="16"/>
  <c r="J704" i="16"/>
  <c r="K704" i="16"/>
  <c r="J705" i="16"/>
  <c r="K705" i="16"/>
  <c r="J706" i="16"/>
  <c r="K706" i="16"/>
  <c r="J642" i="16"/>
  <c r="K642" i="16"/>
  <c r="J644" i="16"/>
  <c r="K644" i="16"/>
  <c r="J645" i="16"/>
  <c r="K645" i="16"/>
  <c r="J646" i="16"/>
  <c r="K646" i="16"/>
  <c r="J647" i="16"/>
  <c r="K647" i="16"/>
  <c r="J648" i="16"/>
  <c r="K648" i="16"/>
  <c r="J649" i="16"/>
  <c r="K649" i="16"/>
  <c r="J650" i="16"/>
  <c r="K650" i="16"/>
  <c r="J643" i="16"/>
  <c r="K643" i="16"/>
  <c r="J651" i="16"/>
  <c r="K651" i="16"/>
  <c r="J656" i="16"/>
  <c r="K656" i="16"/>
  <c r="J657" i="16"/>
  <c r="K657" i="16"/>
  <c r="J658" i="16"/>
  <c r="K658" i="16"/>
  <c r="J664" i="16"/>
  <c r="K664" i="16"/>
  <c r="J665" i="16"/>
  <c r="K665" i="16"/>
  <c r="J666" i="16"/>
  <c r="K666" i="16"/>
  <c r="J667" i="16"/>
  <c r="K667" i="16"/>
  <c r="J659" i="16"/>
  <c r="K659" i="16"/>
  <c r="J663" i="16"/>
  <c r="K663" i="16"/>
  <c r="J707" i="16"/>
  <c r="K707" i="16"/>
  <c r="J708" i="16"/>
  <c r="K708" i="16"/>
  <c r="J709" i="16"/>
  <c r="K709" i="16"/>
  <c r="J710" i="16"/>
  <c r="K710" i="16"/>
  <c r="J711" i="16"/>
  <c r="K711" i="16"/>
  <c r="J712" i="16"/>
  <c r="K712" i="16"/>
  <c r="J660" i="16"/>
  <c r="K660" i="16"/>
  <c r="J662" i="16"/>
  <c r="K662" i="16"/>
  <c r="J661" i="16"/>
  <c r="K661" i="16"/>
  <c r="J718" i="16"/>
  <c r="K718" i="16"/>
  <c r="J719" i="16"/>
  <c r="K719" i="16"/>
  <c r="J720" i="16"/>
  <c r="K720" i="16"/>
  <c r="J721" i="16"/>
  <c r="K721" i="16"/>
  <c r="J722" i="16"/>
  <c r="K722" i="16"/>
  <c r="J782" i="16"/>
  <c r="K782" i="16"/>
  <c r="J783" i="16"/>
  <c r="K783" i="16"/>
  <c r="J784" i="16"/>
  <c r="K784" i="16"/>
  <c r="J785" i="16"/>
  <c r="K785" i="16"/>
  <c r="J786" i="16"/>
  <c r="K786" i="16"/>
  <c r="J787" i="16"/>
  <c r="K787" i="16"/>
  <c r="J788" i="16"/>
  <c r="K788" i="16"/>
  <c r="J789" i="16"/>
  <c r="K789" i="16"/>
  <c r="J790" i="16"/>
  <c r="K790" i="16"/>
  <c r="J791" i="16"/>
  <c r="K791" i="16"/>
  <c r="J792" i="16"/>
  <c r="K792" i="16"/>
  <c r="J793" i="16"/>
  <c r="K793" i="16"/>
  <c r="J794" i="16"/>
  <c r="K794" i="16"/>
  <c r="J795" i="16"/>
  <c r="K795" i="16"/>
  <c r="J713" i="16"/>
  <c r="K713" i="16"/>
  <c r="J723" i="16"/>
  <c r="K723" i="16"/>
  <c r="J724" i="16"/>
  <c r="K724" i="16"/>
  <c r="J725" i="16"/>
  <c r="K725" i="16"/>
  <c r="J726" i="16"/>
  <c r="K726" i="16"/>
  <c r="J727" i="16"/>
  <c r="K727" i="16"/>
  <c r="J728" i="16"/>
  <c r="K728" i="16"/>
  <c r="J729" i="16"/>
  <c r="K729" i="16"/>
  <c r="J730" i="16"/>
  <c r="K730" i="16"/>
  <c r="J731" i="16"/>
  <c r="K731" i="16"/>
  <c r="J732" i="16"/>
  <c r="K732" i="16"/>
  <c r="J733" i="16"/>
  <c r="K733" i="16"/>
  <c r="J734" i="16"/>
  <c r="K734" i="16"/>
  <c r="J735" i="16"/>
  <c r="K735" i="16"/>
  <c r="J736" i="16"/>
  <c r="K736" i="16"/>
  <c r="J737" i="16"/>
  <c r="K737" i="16"/>
  <c r="J738" i="16"/>
  <c r="K738" i="16"/>
  <c r="J739" i="16"/>
  <c r="K739" i="16"/>
  <c r="J740" i="16"/>
  <c r="K740" i="16"/>
  <c r="J741" i="16"/>
  <c r="K741" i="16"/>
  <c r="J742" i="16"/>
  <c r="K742" i="16"/>
  <c r="J743" i="16"/>
  <c r="K743" i="16"/>
  <c r="J744" i="16"/>
  <c r="K744" i="16"/>
  <c r="J745" i="16"/>
  <c r="K745" i="16"/>
  <c r="J746" i="16"/>
  <c r="K746" i="16"/>
  <c r="J747" i="16"/>
  <c r="K747" i="16"/>
  <c r="J748" i="16"/>
  <c r="K748" i="16"/>
  <c r="J749" i="16"/>
  <c r="K749" i="16"/>
  <c r="J750" i="16"/>
  <c r="K750" i="16"/>
  <c r="J751" i="16"/>
  <c r="K751" i="16"/>
  <c r="J752" i="16"/>
  <c r="K752" i="16"/>
  <c r="J753" i="16"/>
  <c r="K753" i="16"/>
  <c r="J754" i="16"/>
  <c r="K754" i="16"/>
  <c r="J755" i="16"/>
  <c r="K755" i="16"/>
  <c r="J756" i="16"/>
  <c r="K756" i="16"/>
  <c r="J757" i="16"/>
  <c r="K757" i="16"/>
  <c r="J758" i="16"/>
  <c r="K758" i="16"/>
  <c r="J759" i="16"/>
  <c r="K759" i="16"/>
  <c r="J760" i="16"/>
  <c r="K760" i="16"/>
  <c r="J761" i="16"/>
  <c r="K761" i="16"/>
  <c r="J762" i="16"/>
  <c r="K762" i="16"/>
  <c r="J763" i="16"/>
  <c r="K763" i="16"/>
  <c r="J764" i="16"/>
  <c r="K764" i="16"/>
  <c r="J765" i="16"/>
  <c r="K765" i="16"/>
  <c r="J766" i="16"/>
  <c r="K766" i="16"/>
  <c r="J767" i="16"/>
  <c r="K767" i="16"/>
  <c r="J768" i="16"/>
  <c r="K768" i="16"/>
  <c r="J769" i="16"/>
  <c r="K769" i="16"/>
  <c r="J770" i="16"/>
  <c r="K770" i="16"/>
  <c r="J771" i="16"/>
  <c r="K771" i="16"/>
  <c r="J772" i="16"/>
  <c r="K772" i="16"/>
  <c r="J773" i="16"/>
  <c r="K773" i="16"/>
  <c r="J774" i="16"/>
  <c r="K774" i="16"/>
  <c r="J775" i="16"/>
  <c r="K775" i="16"/>
  <c r="J776" i="16"/>
  <c r="K776" i="16"/>
  <c r="J777" i="16"/>
  <c r="K777" i="16"/>
  <c r="J778" i="16"/>
  <c r="K778" i="16"/>
  <c r="J779" i="16"/>
  <c r="K779" i="16"/>
  <c r="J780" i="16"/>
  <c r="K780" i="16"/>
  <c r="J781" i="16"/>
  <c r="K781" i="16"/>
  <c r="J717" i="16"/>
  <c r="K717" i="16"/>
  <c r="J716" i="16"/>
  <c r="K716" i="16"/>
  <c r="J715" i="16"/>
  <c r="K715" i="16"/>
  <c r="J714" i="16"/>
  <c r="K714" i="16"/>
  <c r="J796" i="16"/>
  <c r="K796" i="16"/>
  <c r="J797" i="16"/>
  <c r="K797" i="16"/>
  <c r="J798" i="16"/>
  <c r="K798" i="16"/>
  <c r="J799" i="16"/>
  <c r="K799" i="16"/>
  <c r="J800" i="16"/>
  <c r="K800" i="16"/>
  <c r="J801" i="16"/>
  <c r="K801" i="16"/>
  <c r="J802" i="16"/>
  <c r="K802" i="16"/>
  <c r="J803" i="16"/>
  <c r="K803" i="16"/>
  <c r="J804" i="16"/>
  <c r="K804" i="16"/>
  <c r="J805" i="16"/>
  <c r="K805" i="16"/>
  <c r="J806" i="16"/>
  <c r="K806" i="16"/>
  <c r="J807" i="16"/>
  <c r="K807" i="16"/>
  <c r="J808" i="16"/>
  <c r="K808" i="16"/>
  <c r="J809" i="16"/>
  <c r="K809" i="16"/>
  <c r="J810" i="16"/>
  <c r="K810" i="16"/>
  <c r="J811" i="16"/>
  <c r="K811" i="16"/>
  <c r="J812" i="16"/>
  <c r="K812" i="16"/>
  <c r="J813" i="16"/>
  <c r="K813" i="16"/>
  <c r="J814" i="16"/>
  <c r="K814" i="16"/>
  <c r="J815" i="16"/>
  <c r="K815" i="16"/>
  <c r="J816" i="16"/>
  <c r="K816" i="16"/>
  <c r="J817" i="16"/>
  <c r="K817" i="16"/>
  <c r="J818" i="16"/>
  <c r="K818" i="16"/>
  <c r="J819" i="16"/>
  <c r="K819" i="16"/>
  <c r="J820" i="16"/>
  <c r="K820" i="16"/>
  <c r="J821" i="16"/>
  <c r="K821" i="16"/>
  <c r="J822" i="16"/>
  <c r="K822" i="16"/>
  <c r="J823" i="16"/>
  <c r="K823" i="16"/>
  <c r="J824" i="16"/>
  <c r="K824" i="16"/>
  <c r="J825" i="16"/>
  <c r="K825" i="16"/>
  <c r="J826" i="16"/>
  <c r="K826" i="16"/>
  <c r="J827" i="16"/>
  <c r="K827" i="16"/>
  <c r="J828" i="16"/>
  <c r="K828" i="16"/>
  <c r="J829" i="16"/>
  <c r="K829" i="16"/>
  <c r="J830" i="16"/>
  <c r="K830" i="16"/>
  <c r="J831" i="16"/>
  <c r="K831" i="16"/>
  <c r="J832" i="16"/>
  <c r="K832" i="16"/>
  <c r="J833" i="16"/>
  <c r="K833" i="16"/>
  <c r="J834" i="16"/>
  <c r="K834" i="16"/>
  <c r="J835" i="16"/>
  <c r="K835" i="16"/>
  <c r="J836" i="16"/>
  <c r="K836" i="16"/>
  <c r="J837" i="16"/>
  <c r="K837" i="16"/>
  <c r="J838" i="16"/>
  <c r="K838" i="16"/>
  <c r="J839" i="16"/>
  <c r="K839" i="16"/>
  <c r="J840" i="16"/>
  <c r="K840" i="16"/>
  <c r="J841" i="16"/>
  <c r="K841" i="16"/>
  <c r="J842" i="16"/>
  <c r="K842" i="16"/>
  <c r="J843" i="16"/>
  <c r="K843" i="16"/>
  <c r="J844" i="16"/>
  <c r="K844" i="16"/>
  <c r="J845" i="16"/>
  <c r="K845" i="16"/>
  <c r="J846" i="16"/>
  <c r="K846" i="16"/>
  <c r="J847" i="16"/>
  <c r="K847" i="16"/>
  <c r="J848" i="16"/>
  <c r="K848" i="16"/>
  <c r="J849" i="16"/>
  <c r="K849" i="16"/>
  <c r="J850" i="16"/>
  <c r="K850" i="16"/>
  <c r="J851" i="16"/>
  <c r="K851" i="16"/>
  <c r="J852" i="16"/>
  <c r="K852" i="16"/>
  <c r="J853" i="16"/>
  <c r="K853" i="16"/>
  <c r="J854" i="16"/>
  <c r="K854" i="16"/>
  <c r="J855" i="16"/>
  <c r="K855" i="16"/>
  <c r="J856" i="16"/>
  <c r="K856" i="16"/>
  <c r="J857" i="16"/>
  <c r="K857" i="16"/>
  <c r="M41" i="15"/>
  <c r="J858" i="16"/>
  <c r="K858" i="16"/>
  <c r="J859" i="16"/>
  <c r="K859" i="16"/>
  <c r="G178" i="16" l="1"/>
  <c r="G177" i="16"/>
  <c r="G173" i="16"/>
  <c r="G61" i="16"/>
  <c r="G56" i="16"/>
  <c r="G21" i="16"/>
  <c r="G19" i="16"/>
  <c r="G14" i="16"/>
  <c r="P3" i="15" l="1"/>
  <c r="M4" i="11" l="1"/>
  <c r="L4" i="11"/>
  <c r="M37" i="11" l="1"/>
  <c r="L37" i="11"/>
  <c r="M48" i="11"/>
  <c r="L48" i="11"/>
  <c r="M47" i="11"/>
  <c r="L47" i="11"/>
  <c r="M40" i="11"/>
  <c r="L40" i="11"/>
  <c r="M39" i="11"/>
  <c r="L39" i="11"/>
  <c r="M36" i="11"/>
  <c r="L36" i="11"/>
  <c r="M35" i="11"/>
  <c r="L35" i="11"/>
  <c r="M34" i="11"/>
  <c r="L34" i="11"/>
  <c r="M32" i="11"/>
  <c r="L32" i="11"/>
  <c r="M31" i="11"/>
  <c r="L31" i="11"/>
  <c r="M30" i="11"/>
  <c r="L30" i="11"/>
  <c r="M28" i="11"/>
  <c r="L28" i="11"/>
  <c r="M27" i="11"/>
  <c r="L27" i="11"/>
  <c r="M26" i="11"/>
  <c r="L26" i="11"/>
  <c r="M25" i="11"/>
  <c r="L25" i="11"/>
  <c r="M24" i="11"/>
  <c r="L24" i="11"/>
  <c r="M23" i="11"/>
  <c r="L23" i="11"/>
  <c r="M22" i="11"/>
  <c r="L22" i="11"/>
  <c r="M21" i="11"/>
  <c r="L21" i="11"/>
  <c r="M19" i="11"/>
  <c r="L19" i="11"/>
  <c r="M18" i="11"/>
  <c r="L18" i="11"/>
  <c r="M17" i="11"/>
  <c r="L17" i="11"/>
  <c r="M16" i="11"/>
  <c r="L16" i="11"/>
  <c r="M15" i="11"/>
  <c r="L15" i="11"/>
  <c r="M14" i="11"/>
  <c r="L14" i="11"/>
  <c r="M6" i="11"/>
  <c r="L6" i="11"/>
  <c r="J2" i="7"/>
  <c r="K2" i="7" s="1"/>
  <c r="M2" i="7"/>
  <c r="N2" i="7"/>
  <c r="J3" i="7"/>
  <c r="K3" i="7" s="1"/>
  <c r="M3" i="7"/>
  <c r="N3" i="7"/>
  <c r="J4" i="7"/>
  <c r="K4" i="7" s="1"/>
  <c r="M4" i="7"/>
  <c r="N4" i="7"/>
  <c r="J5" i="7"/>
  <c r="K5" i="7" s="1"/>
  <c r="M5" i="7"/>
  <c r="N5" i="7"/>
  <c r="J6" i="7"/>
  <c r="K6" i="7" s="1"/>
  <c r="M6" i="7"/>
  <c r="N6" i="7"/>
  <c r="J7" i="7"/>
  <c r="K7" i="7" s="1"/>
  <c r="M7" i="7"/>
  <c r="N7" i="7"/>
  <c r="J8" i="7"/>
  <c r="K8" i="7" s="1"/>
  <c r="M8" i="7"/>
  <c r="N8" i="7"/>
  <c r="J9" i="7"/>
  <c r="K9" i="7" s="1"/>
  <c r="M9" i="7"/>
  <c r="N9" i="7"/>
  <c r="J10" i="7"/>
  <c r="K10" i="7" s="1"/>
  <c r="M10" i="7"/>
  <c r="N10" i="7"/>
  <c r="J11" i="7"/>
  <c r="K11" i="7" s="1"/>
  <c r="M11" i="7"/>
  <c r="N11" i="7"/>
  <c r="J12" i="7"/>
  <c r="K12" i="7" s="1"/>
  <c r="M12" i="7"/>
  <c r="N12" i="7"/>
  <c r="J13" i="7"/>
  <c r="K13" i="7" s="1"/>
  <c r="M13" i="7"/>
  <c r="N13" i="7"/>
  <c r="J14" i="7"/>
  <c r="K14" i="7" s="1"/>
  <c r="M14" i="7"/>
  <c r="N14" i="7"/>
  <c r="J15" i="7"/>
  <c r="K15" i="7" s="1"/>
  <c r="M15" i="7"/>
  <c r="N15" i="7"/>
  <c r="J16" i="7"/>
  <c r="K16" i="7" s="1"/>
  <c r="M16" i="7"/>
  <c r="N16" i="7"/>
  <c r="J17" i="7"/>
  <c r="K17" i="7" s="1"/>
  <c r="M17" i="7"/>
  <c r="N17" i="7"/>
  <c r="J18" i="7"/>
  <c r="K18" i="7" s="1"/>
  <c r="M18" i="7"/>
  <c r="N18" i="7"/>
  <c r="J19" i="7"/>
  <c r="K19" i="7" s="1"/>
  <c r="M19" i="7"/>
  <c r="N19" i="7"/>
  <c r="J20" i="7"/>
  <c r="K20" i="7" s="1"/>
  <c r="M20" i="7"/>
  <c r="N20" i="7"/>
  <c r="J21" i="7"/>
  <c r="K21" i="7" s="1"/>
  <c r="M21" i="7"/>
  <c r="N21" i="7"/>
  <c r="J22" i="7"/>
  <c r="K22" i="7" s="1"/>
  <c r="M22" i="7"/>
  <c r="N22" i="7"/>
  <c r="J23" i="7"/>
  <c r="K23" i="7" s="1"/>
  <c r="M23" i="7"/>
  <c r="N23" i="7"/>
  <c r="J24" i="7"/>
  <c r="K24" i="7" s="1"/>
  <c r="M24" i="7"/>
  <c r="N24" i="7"/>
  <c r="J25" i="7"/>
  <c r="K25" i="7" s="1"/>
  <c r="M25" i="7"/>
  <c r="N25" i="7"/>
  <c r="J26" i="7"/>
  <c r="K26" i="7" s="1"/>
  <c r="M26" i="7"/>
  <c r="N26" i="7"/>
  <c r="J27" i="7"/>
  <c r="K27" i="7" s="1"/>
  <c r="M27" i="7"/>
  <c r="N27" i="7"/>
  <c r="J28" i="7"/>
  <c r="K28" i="7" s="1"/>
  <c r="M28" i="7"/>
  <c r="N28" i="7"/>
  <c r="J29" i="7"/>
  <c r="K29" i="7" s="1"/>
  <c r="M29" i="7"/>
  <c r="N29" i="7"/>
  <c r="J30" i="7"/>
  <c r="K30" i="7" s="1"/>
  <c r="M30" i="7"/>
  <c r="N30" i="7"/>
  <c r="J31" i="7"/>
  <c r="K31" i="7" s="1"/>
  <c r="M31" i="7"/>
  <c r="N31" i="7"/>
  <c r="J32" i="7"/>
  <c r="K32" i="7" s="1"/>
  <c r="M32" i="7"/>
  <c r="N32" i="7"/>
  <c r="J33" i="7"/>
  <c r="K33" i="7" s="1"/>
  <c r="M33" i="7"/>
  <c r="N33" i="7"/>
  <c r="J34" i="7"/>
  <c r="K34" i="7" s="1"/>
  <c r="M34" i="7"/>
  <c r="N34" i="7"/>
  <c r="J35" i="7"/>
  <c r="K35" i="7" s="1"/>
  <c r="M35" i="7"/>
  <c r="N35" i="7"/>
  <c r="J36" i="7"/>
  <c r="K36" i="7" s="1"/>
  <c r="M36" i="7"/>
  <c r="N36" i="7"/>
  <c r="J37" i="7"/>
  <c r="K37" i="7" s="1"/>
  <c r="M37" i="7"/>
  <c r="N37" i="7"/>
  <c r="J38" i="7"/>
  <c r="K38" i="7" s="1"/>
  <c r="M38" i="7"/>
  <c r="N38" i="7"/>
  <c r="J39" i="7"/>
  <c r="K39" i="7" s="1"/>
  <c r="M39" i="7"/>
  <c r="N39" i="7"/>
  <c r="J40" i="7"/>
  <c r="K40" i="7" s="1"/>
  <c r="M40" i="7"/>
  <c r="N40" i="7"/>
  <c r="J41" i="7"/>
  <c r="K41" i="7" s="1"/>
  <c r="M41" i="7"/>
  <c r="N41" i="7"/>
  <c r="J42" i="7"/>
  <c r="K42" i="7" s="1"/>
  <c r="M42" i="7"/>
  <c r="N42" i="7"/>
  <c r="J43" i="7"/>
  <c r="K43" i="7" s="1"/>
  <c r="M43" i="7"/>
  <c r="N43" i="7"/>
  <c r="J44" i="7"/>
  <c r="K44" i="7" s="1"/>
  <c r="M44" i="7"/>
  <c r="N44" i="7"/>
  <c r="J45" i="7"/>
  <c r="K45" i="7" s="1"/>
  <c r="M45" i="7"/>
  <c r="N45" i="7"/>
  <c r="J46" i="7"/>
  <c r="K46" i="7" s="1"/>
  <c r="M46" i="7"/>
  <c r="N46" i="7"/>
  <c r="J47" i="7"/>
  <c r="K47" i="7" s="1"/>
  <c r="M47" i="7"/>
  <c r="N47" i="7"/>
  <c r="J48" i="7"/>
  <c r="K48" i="7" s="1"/>
  <c r="M48" i="7"/>
  <c r="N48" i="7"/>
  <c r="J49" i="7"/>
  <c r="K49" i="7" s="1"/>
  <c r="M49" i="7"/>
  <c r="N49" i="7"/>
  <c r="J50" i="7"/>
  <c r="K50" i="7" s="1"/>
  <c r="M50" i="7"/>
  <c r="N50" i="7"/>
  <c r="J51" i="7"/>
  <c r="K51" i="7" s="1"/>
  <c r="M51" i="7"/>
  <c r="N51" i="7"/>
  <c r="J52" i="7"/>
  <c r="K52" i="7" s="1"/>
  <c r="M52" i="7"/>
  <c r="N52" i="7"/>
  <c r="J53" i="7"/>
  <c r="K53" i="7" s="1"/>
  <c r="M53" i="7"/>
  <c r="N53" i="7"/>
  <c r="J54" i="7"/>
  <c r="K54" i="7" s="1"/>
  <c r="M54" i="7"/>
  <c r="N54" i="7"/>
  <c r="J55" i="7"/>
  <c r="K55" i="7" s="1"/>
  <c r="M55" i="7"/>
  <c r="N55" i="7"/>
  <c r="J56" i="7"/>
  <c r="K56" i="7" s="1"/>
  <c r="M56" i="7"/>
  <c r="N56" i="7"/>
  <c r="J57" i="7"/>
  <c r="K57" i="7" s="1"/>
  <c r="M57" i="7"/>
  <c r="N57" i="7"/>
  <c r="J58" i="7"/>
  <c r="K58" i="7" s="1"/>
  <c r="M58" i="7"/>
  <c r="N58" i="7"/>
  <c r="J59" i="7"/>
  <c r="K59" i="7" s="1"/>
  <c r="M59" i="7"/>
  <c r="N59" i="7"/>
  <c r="J60" i="7"/>
  <c r="K60" i="7" s="1"/>
  <c r="M60" i="7"/>
  <c r="N60" i="7"/>
  <c r="J61" i="7"/>
  <c r="K61" i="7" s="1"/>
  <c r="M61" i="7"/>
  <c r="N61" i="7"/>
  <c r="J62" i="7"/>
  <c r="K62" i="7" s="1"/>
  <c r="M62" i="7"/>
  <c r="N62" i="7"/>
  <c r="J63" i="7"/>
  <c r="K63" i="7" s="1"/>
  <c r="M63" i="7"/>
  <c r="N63" i="7"/>
  <c r="J64" i="7"/>
  <c r="K64" i="7" s="1"/>
  <c r="M64" i="7"/>
  <c r="N64" i="7"/>
  <c r="J65" i="7"/>
  <c r="K65" i="7" s="1"/>
  <c r="M65" i="7"/>
  <c r="N65" i="7"/>
  <c r="J66" i="7"/>
  <c r="K66" i="7" s="1"/>
  <c r="M66" i="7"/>
  <c r="N66" i="7"/>
  <c r="J67" i="7"/>
  <c r="K67" i="7" s="1"/>
  <c r="M67" i="7"/>
  <c r="N67" i="7"/>
  <c r="J68" i="7"/>
  <c r="K68" i="7" s="1"/>
  <c r="M68" i="7"/>
  <c r="N68" i="7"/>
  <c r="J69" i="7"/>
  <c r="K69" i="7" s="1"/>
  <c r="M69" i="7"/>
  <c r="N69" i="7"/>
  <c r="J70" i="7"/>
  <c r="K70" i="7" s="1"/>
  <c r="M70" i="7"/>
  <c r="N70" i="7"/>
  <c r="J71" i="7"/>
  <c r="K71" i="7" s="1"/>
  <c r="M71" i="7"/>
  <c r="N71" i="7"/>
  <c r="J72" i="7"/>
  <c r="K72" i="7" s="1"/>
  <c r="M72" i="7"/>
  <c r="N72" i="7"/>
  <c r="J73" i="7"/>
  <c r="K73" i="7" s="1"/>
  <c r="M73" i="7"/>
  <c r="N73" i="7"/>
  <c r="J74" i="7"/>
  <c r="K74" i="7" s="1"/>
  <c r="M74" i="7"/>
  <c r="N74" i="7"/>
  <c r="J75" i="7"/>
  <c r="K75" i="7" s="1"/>
  <c r="M75" i="7"/>
  <c r="N75" i="7"/>
  <c r="J76" i="7"/>
  <c r="K76" i="7" s="1"/>
  <c r="M76" i="7"/>
  <c r="N76" i="7"/>
  <c r="J77" i="7"/>
  <c r="K77" i="7" s="1"/>
  <c r="M77" i="7"/>
  <c r="N77" i="7"/>
  <c r="J78" i="7"/>
  <c r="K78" i="7" s="1"/>
  <c r="M78" i="7"/>
  <c r="N78" i="7"/>
  <c r="J79" i="7"/>
  <c r="K79" i="7" s="1"/>
  <c r="M79" i="7"/>
  <c r="N79" i="7"/>
  <c r="J80" i="7"/>
  <c r="K80" i="7" s="1"/>
  <c r="M80" i="7"/>
  <c r="N80" i="7"/>
  <c r="J81" i="7"/>
  <c r="K81" i="7" s="1"/>
  <c r="M81" i="7"/>
  <c r="N81" i="7"/>
  <c r="J82" i="7"/>
  <c r="K82" i="7" s="1"/>
  <c r="M82" i="7"/>
  <c r="N82" i="7"/>
  <c r="J83" i="7"/>
  <c r="K83" i="7" s="1"/>
  <c r="M83" i="7"/>
  <c r="N83" i="7"/>
  <c r="J84" i="7"/>
  <c r="K84" i="7" s="1"/>
  <c r="M84" i="7"/>
  <c r="N84" i="7"/>
  <c r="J85" i="7"/>
  <c r="K85" i="7" s="1"/>
  <c r="M85" i="7"/>
  <c r="N85" i="7"/>
  <c r="J86" i="7"/>
  <c r="K86" i="7" s="1"/>
  <c r="M86" i="7"/>
  <c r="N86" i="7"/>
  <c r="J87" i="7"/>
  <c r="K87" i="7" s="1"/>
  <c r="M87" i="7"/>
  <c r="N87" i="7"/>
  <c r="J88" i="7"/>
  <c r="K88" i="7" s="1"/>
  <c r="M88" i="7"/>
  <c r="N88" i="7"/>
  <c r="J89" i="7"/>
  <c r="K89" i="7" s="1"/>
  <c r="M89" i="7"/>
  <c r="N89" i="7"/>
  <c r="J90" i="7"/>
  <c r="K90" i="7" s="1"/>
  <c r="M90" i="7"/>
  <c r="N90" i="7"/>
  <c r="J91" i="7"/>
  <c r="K91" i="7" s="1"/>
  <c r="M91" i="7"/>
  <c r="N91" i="7"/>
  <c r="J92" i="7"/>
  <c r="K92" i="7" s="1"/>
  <c r="M92" i="7"/>
  <c r="N92" i="7"/>
  <c r="J93" i="7"/>
  <c r="K93" i="7" s="1"/>
  <c r="M93" i="7"/>
  <c r="N93" i="7"/>
  <c r="J94" i="7"/>
  <c r="K94" i="7" s="1"/>
  <c r="M94" i="7"/>
  <c r="N94" i="7"/>
  <c r="J95" i="7"/>
  <c r="K95" i="7" s="1"/>
  <c r="M95" i="7"/>
  <c r="N95" i="7"/>
  <c r="J96" i="7"/>
  <c r="K96" i="7" s="1"/>
  <c r="M96" i="7"/>
  <c r="N96" i="7"/>
  <c r="J97" i="7"/>
  <c r="K97" i="7" s="1"/>
  <c r="M97" i="7"/>
  <c r="N97" i="7"/>
  <c r="J98" i="7"/>
  <c r="K98" i="7" s="1"/>
  <c r="M98" i="7"/>
  <c r="N98" i="7"/>
  <c r="J99" i="7"/>
  <c r="K99" i="7" s="1"/>
  <c r="M99" i="7"/>
  <c r="N99" i="7"/>
  <c r="J100" i="7"/>
  <c r="K100" i="7" s="1"/>
  <c r="M100" i="7"/>
  <c r="N100" i="7"/>
  <c r="J101" i="7"/>
  <c r="K101" i="7" s="1"/>
  <c r="M101" i="7"/>
  <c r="N101" i="7"/>
  <c r="J102" i="7"/>
  <c r="K102" i="7" s="1"/>
  <c r="M102" i="7"/>
  <c r="N102" i="7"/>
  <c r="J103" i="7"/>
  <c r="K103" i="7" s="1"/>
  <c r="M103" i="7"/>
  <c r="N103" i="7"/>
  <c r="J104" i="7"/>
  <c r="K104" i="7" s="1"/>
  <c r="M104" i="7"/>
  <c r="N104" i="7"/>
  <c r="J105" i="7"/>
  <c r="K105" i="7" s="1"/>
  <c r="M105" i="7"/>
  <c r="N105" i="7"/>
  <c r="J106" i="7"/>
  <c r="K106" i="7" s="1"/>
  <c r="M106" i="7"/>
  <c r="N106" i="7"/>
  <c r="J107" i="7"/>
  <c r="K107" i="7" s="1"/>
  <c r="M107" i="7"/>
  <c r="N107" i="7"/>
  <c r="J108" i="7"/>
  <c r="K108" i="7" s="1"/>
  <c r="M108" i="7"/>
  <c r="N108" i="7"/>
  <c r="J109" i="7"/>
  <c r="K109" i="7" s="1"/>
  <c r="M109" i="7"/>
  <c r="N109" i="7"/>
  <c r="J110" i="7"/>
  <c r="K110" i="7" s="1"/>
  <c r="M110" i="7"/>
  <c r="N110" i="7"/>
  <c r="J111" i="7"/>
  <c r="K111" i="7" s="1"/>
  <c r="M111" i="7"/>
  <c r="N111" i="7"/>
  <c r="J112" i="7"/>
  <c r="K112" i="7" s="1"/>
  <c r="M112" i="7"/>
  <c r="N112" i="7"/>
  <c r="J113" i="7"/>
  <c r="K113" i="7" s="1"/>
  <c r="M113" i="7"/>
  <c r="N113" i="7"/>
  <c r="J114" i="7"/>
  <c r="K114" i="7" s="1"/>
  <c r="M114" i="7"/>
  <c r="N114" i="7"/>
  <c r="J115" i="7"/>
  <c r="K115" i="7" s="1"/>
  <c r="M115" i="7"/>
  <c r="N115" i="7"/>
  <c r="J116" i="7"/>
  <c r="K116" i="7" s="1"/>
  <c r="M116" i="7"/>
  <c r="N116" i="7"/>
  <c r="J117" i="7"/>
  <c r="K117" i="7" s="1"/>
  <c r="M117" i="7"/>
  <c r="N117" i="7"/>
  <c r="J118" i="7"/>
  <c r="K118" i="7" s="1"/>
  <c r="M118" i="7"/>
  <c r="N118" i="7"/>
  <c r="J119" i="7"/>
  <c r="K119" i="7" s="1"/>
  <c r="M119" i="7"/>
  <c r="N119" i="7"/>
  <c r="J120" i="7"/>
  <c r="K120" i="7" s="1"/>
  <c r="M120" i="7"/>
  <c r="N120" i="7"/>
  <c r="J121" i="7"/>
  <c r="K121" i="7" s="1"/>
  <c r="M121" i="7"/>
  <c r="N121" i="7"/>
  <c r="J122" i="7"/>
  <c r="K122" i="7" s="1"/>
  <c r="M122" i="7"/>
  <c r="N122" i="7"/>
  <c r="J123" i="7"/>
  <c r="K123" i="7" s="1"/>
  <c r="M123" i="7"/>
  <c r="N123" i="7"/>
  <c r="J124" i="7"/>
  <c r="K124" i="7" s="1"/>
  <c r="M124" i="7"/>
  <c r="N124" i="7"/>
  <c r="J125" i="7"/>
  <c r="K125" i="7" s="1"/>
  <c r="M125" i="7"/>
  <c r="N125" i="7"/>
  <c r="J126" i="7"/>
  <c r="K126" i="7" s="1"/>
  <c r="M126" i="7"/>
  <c r="N126" i="7"/>
  <c r="J127" i="7"/>
  <c r="K127" i="7" s="1"/>
  <c r="M127" i="7"/>
  <c r="N127" i="7"/>
  <c r="J128" i="7"/>
  <c r="K128" i="7" s="1"/>
  <c r="M128" i="7"/>
  <c r="N128" i="7"/>
  <c r="J129" i="7"/>
  <c r="K129" i="7" s="1"/>
  <c r="M129" i="7"/>
  <c r="N129" i="7"/>
  <c r="J130" i="7"/>
  <c r="K130" i="7" s="1"/>
  <c r="M130" i="7"/>
  <c r="N130" i="7"/>
  <c r="J131" i="7"/>
  <c r="K131" i="7" s="1"/>
  <c r="M131" i="7"/>
  <c r="N131" i="7"/>
  <c r="J132" i="7"/>
  <c r="K132" i="7" s="1"/>
  <c r="M132" i="7"/>
  <c r="N132" i="7"/>
  <c r="J133" i="7"/>
  <c r="K133" i="7" s="1"/>
  <c r="M133" i="7"/>
  <c r="N133" i="7"/>
  <c r="J134" i="7"/>
  <c r="K134" i="7" s="1"/>
  <c r="M134" i="7"/>
  <c r="N134" i="7"/>
  <c r="J135" i="7"/>
  <c r="K135" i="7" s="1"/>
  <c r="M135" i="7"/>
  <c r="N135" i="7"/>
  <c r="J136" i="7"/>
  <c r="K136" i="7" s="1"/>
  <c r="M136" i="7"/>
  <c r="N136" i="7"/>
  <c r="J137" i="7"/>
  <c r="K137" i="7" s="1"/>
  <c r="M137" i="7"/>
  <c r="N137" i="7"/>
  <c r="J138" i="7"/>
  <c r="K138" i="7" s="1"/>
  <c r="M138" i="7"/>
  <c r="N138" i="7"/>
  <c r="J139" i="7"/>
  <c r="K139" i="7" s="1"/>
  <c r="M139" i="7"/>
  <c r="N139" i="7"/>
  <c r="J140" i="7"/>
  <c r="K140" i="7" s="1"/>
  <c r="M140" i="7"/>
  <c r="N140" i="7"/>
  <c r="J141" i="7"/>
  <c r="K141" i="7" s="1"/>
  <c r="M141" i="7"/>
  <c r="N141" i="7"/>
  <c r="J142" i="7"/>
  <c r="K142" i="7" s="1"/>
  <c r="M142" i="7"/>
  <c r="N142" i="7"/>
  <c r="J143" i="7"/>
  <c r="K143" i="7" s="1"/>
  <c r="M143" i="7"/>
  <c r="N143" i="7"/>
  <c r="J144" i="7"/>
  <c r="K144" i="7" s="1"/>
  <c r="M144" i="7"/>
  <c r="N144" i="7"/>
  <c r="J145" i="7"/>
  <c r="K145" i="7" s="1"/>
  <c r="M145" i="7"/>
  <c r="N145" i="7"/>
  <c r="J146" i="7"/>
  <c r="K146" i="7" s="1"/>
  <c r="M146" i="7"/>
  <c r="N146" i="7"/>
  <c r="J147" i="7"/>
  <c r="K147" i="7" s="1"/>
  <c r="M147" i="7"/>
  <c r="N147" i="7"/>
  <c r="J148" i="7"/>
  <c r="K148" i="7" s="1"/>
  <c r="M148" i="7"/>
  <c r="N148" i="7"/>
  <c r="J149" i="7"/>
  <c r="K149" i="7" s="1"/>
  <c r="M149" i="7"/>
  <c r="N149" i="7"/>
  <c r="J150" i="7"/>
  <c r="K150" i="7" s="1"/>
  <c r="M150" i="7"/>
  <c r="N150" i="7"/>
  <c r="J151" i="7"/>
  <c r="K151" i="7" s="1"/>
  <c r="M151" i="7"/>
  <c r="N151" i="7"/>
  <c r="J152" i="7"/>
  <c r="K152" i="7" s="1"/>
  <c r="M152" i="7"/>
  <c r="N152" i="7"/>
  <c r="J153" i="7"/>
  <c r="K153" i="7" s="1"/>
  <c r="M153" i="7"/>
  <c r="N153" i="7"/>
  <c r="J154" i="7"/>
  <c r="K154" i="7" s="1"/>
  <c r="M154" i="7"/>
  <c r="N154" i="7"/>
  <c r="J155" i="7"/>
  <c r="K155" i="7" s="1"/>
  <c r="M155" i="7"/>
  <c r="N155" i="7"/>
  <c r="J156" i="7"/>
  <c r="K156" i="7" s="1"/>
  <c r="M156" i="7"/>
  <c r="N156" i="7"/>
  <c r="J157" i="7"/>
  <c r="K157" i="7" s="1"/>
  <c r="M157" i="7"/>
  <c r="N157" i="7"/>
  <c r="J158" i="7"/>
  <c r="K158" i="7" s="1"/>
  <c r="M158" i="7"/>
  <c r="N158" i="7"/>
  <c r="J159" i="7"/>
  <c r="K159" i="7" s="1"/>
  <c r="M159" i="7"/>
  <c r="N159" i="7"/>
  <c r="J160" i="7"/>
  <c r="K160" i="7" s="1"/>
  <c r="M160" i="7"/>
  <c r="N160" i="7"/>
  <c r="J161" i="7"/>
  <c r="K161" i="7" s="1"/>
  <c r="M161" i="7"/>
  <c r="N161" i="7"/>
  <c r="J162" i="7"/>
  <c r="K162" i="7" s="1"/>
  <c r="M162" i="7"/>
  <c r="N162" i="7"/>
  <c r="J163" i="7"/>
  <c r="K163" i="7" s="1"/>
  <c r="M163" i="7"/>
  <c r="N163" i="7"/>
  <c r="J164" i="7"/>
  <c r="K164" i="7" s="1"/>
  <c r="M164" i="7"/>
  <c r="N164" i="7"/>
  <c r="J165" i="7"/>
  <c r="K165" i="7" s="1"/>
  <c r="M165" i="7"/>
  <c r="N165" i="7"/>
  <c r="J166" i="7"/>
  <c r="K166" i="7" s="1"/>
  <c r="M166" i="7"/>
  <c r="N166" i="7"/>
  <c r="J167" i="7"/>
  <c r="K167" i="7" s="1"/>
  <c r="M167" i="7"/>
  <c r="N167" i="7"/>
  <c r="J168" i="7"/>
  <c r="K168" i="7" s="1"/>
  <c r="M168" i="7"/>
  <c r="N168" i="7"/>
  <c r="J169" i="7"/>
  <c r="K169" i="7" s="1"/>
  <c r="M169" i="7"/>
  <c r="N169" i="7"/>
  <c r="J170" i="7"/>
  <c r="K170" i="7" s="1"/>
  <c r="M170" i="7"/>
  <c r="N170" i="7"/>
  <c r="J171" i="7"/>
  <c r="K171" i="7" s="1"/>
  <c r="M171" i="7"/>
  <c r="N171" i="7"/>
  <c r="J172" i="7"/>
  <c r="K172" i="7" s="1"/>
  <c r="M172" i="7"/>
  <c r="N172" i="7"/>
  <c r="J173" i="7"/>
  <c r="K173" i="7" s="1"/>
  <c r="M173" i="7"/>
  <c r="N173" i="7"/>
  <c r="J174" i="7"/>
  <c r="K174" i="7" s="1"/>
  <c r="M174" i="7"/>
  <c r="N174" i="7"/>
  <c r="J175" i="7"/>
  <c r="K175" i="7" s="1"/>
  <c r="M175" i="7"/>
  <c r="N175" i="7"/>
  <c r="J176" i="7"/>
  <c r="K176" i="7" s="1"/>
  <c r="M176" i="7"/>
  <c r="N176" i="7"/>
  <c r="J177" i="7"/>
  <c r="K177" i="7" s="1"/>
  <c r="M177" i="7"/>
  <c r="N177" i="7"/>
  <c r="J178" i="7"/>
  <c r="K178" i="7" s="1"/>
  <c r="M178" i="7"/>
  <c r="N178" i="7"/>
  <c r="J179" i="7"/>
  <c r="K179" i="7" s="1"/>
  <c r="M179" i="7"/>
  <c r="N179" i="7"/>
  <c r="J180" i="7"/>
  <c r="K180" i="7" s="1"/>
  <c r="M180" i="7"/>
  <c r="N180" i="7"/>
  <c r="J181" i="7"/>
  <c r="K181" i="7" s="1"/>
  <c r="M181" i="7"/>
  <c r="N181" i="7"/>
  <c r="J182" i="7"/>
  <c r="K182" i="7" s="1"/>
  <c r="M182" i="7"/>
  <c r="N182" i="7"/>
  <c r="J183" i="7"/>
  <c r="K183" i="7" s="1"/>
  <c r="M183" i="7"/>
  <c r="N183" i="7"/>
  <c r="J184" i="7"/>
  <c r="K184" i="7" s="1"/>
  <c r="M184" i="7"/>
  <c r="N184" i="7"/>
  <c r="J185" i="7"/>
  <c r="K185" i="7" s="1"/>
  <c r="M185" i="7"/>
  <c r="N185" i="7"/>
  <c r="J186" i="7"/>
  <c r="K186" i="7" s="1"/>
  <c r="M186" i="7"/>
  <c r="N186" i="7"/>
  <c r="J187" i="7"/>
  <c r="K187" i="7" s="1"/>
  <c r="M187" i="7"/>
  <c r="N187" i="7"/>
  <c r="J188" i="7"/>
  <c r="K188" i="7" s="1"/>
  <c r="M188" i="7"/>
  <c r="N188" i="7"/>
  <c r="J189" i="7"/>
  <c r="K189" i="7" s="1"/>
  <c r="M189" i="7"/>
  <c r="N189" i="7"/>
  <c r="J190" i="7"/>
  <c r="K190" i="7" s="1"/>
  <c r="M190" i="7"/>
  <c r="N190" i="7"/>
  <c r="J191" i="7"/>
  <c r="K191" i="7" s="1"/>
  <c r="M191" i="7"/>
  <c r="N191" i="7"/>
  <c r="J192" i="7"/>
  <c r="K192" i="7" s="1"/>
  <c r="M192" i="7"/>
  <c r="N192" i="7"/>
  <c r="J193" i="7"/>
  <c r="K193" i="7" s="1"/>
  <c r="M193" i="7"/>
  <c r="N193" i="7"/>
  <c r="J194" i="7"/>
  <c r="K194" i="7" s="1"/>
  <c r="M194" i="7"/>
  <c r="N194" i="7"/>
  <c r="J195" i="7"/>
  <c r="K195" i="7" s="1"/>
  <c r="M195" i="7"/>
  <c r="N195" i="7"/>
  <c r="J196" i="7"/>
  <c r="K196" i="7" s="1"/>
  <c r="M196" i="7"/>
  <c r="N196" i="7"/>
  <c r="J197" i="7"/>
  <c r="K197" i="7" s="1"/>
  <c r="M197" i="7"/>
  <c r="N197" i="7"/>
  <c r="J198" i="7"/>
  <c r="K198" i="7" s="1"/>
  <c r="M198" i="7"/>
  <c r="N198" i="7"/>
  <c r="J199" i="7"/>
  <c r="K199" i="7" s="1"/>
  <c r="M199" i="7"/>
  <c r="N199" i="7"/>
  <c r="J200" i="7"/>
  <c r="K200" i="7" s="1"/>
  <c r="M200" i="7"/>
  <c r="N200" i="7"/>
  <c r="J201" i="7"/>
  <c r="K201" i="7" s="1"/>
  <c r="M201" i="7"/>
  <c r="N201" i="7"/>
  <c r="J202" i="7"/>
  <c r="K202" i="7" s="1"/>
  <c r="M202" i="7"/>
  <c r="N202" i="7"/>
  <c r="J203" i="7"/>
  <c r="K203" i="7" s="1"/>
  <c r="M203" i="7"/>
  <c r="N203" i="7"/>
  <c r="J204" i="7"/>
  <c r="K204" i="7" s="1"/>
  <c r="M204" i="7"/>
  <c r="N204" i="7"/>
  <c r="J205" i="7"/>
  <c r="K205" i="7" s="1"/>
  <c r="M205" i="7"/>
  <c r="N205" i="7"/>
  <c r="J206" i="7"/>
  <c r="K206" i="7" s="1"/>
  <c r="M206" i="7"/>
  <c r="N206" i="7"/>
  <c r="J207" i="7"/>
  <c r="K207" i="7" s="1"/>
  <c r="M207" i="7"/>
  <c r="N207" i="7"/>
  <c r="J208" i="7"/>
  <c r="K208" i="7" s="1"/>
  <c r="M208" i="7"/>
  <c r="N208" i="7"/>
  <c r="J209" i="7"/>
  <c r="K209" i="7" s="1"/>
  <c r="M209" i="7"/>
  <c r="N209" i="7"/>
  <c r="J210" i="7"/>
  <c r="K210" i="7" s="1"/>
  <c r="M210" i="7"/>
  <c r="N210" i="7"/>
  <c r="J211" i="7"/>
  <c r="K211" i="7" s="1"/>
  <c r="M211" i="7"/>
  <c r="N211" i="7"/>
  <c r="J212" i="7"/>
  <c r="K212" i="7" s="1"/>
  <c r="M212" i="7"/>
  <c r="N212" i="7"/>
  <c r="J213" i="7"/>
  <c r="K213" i="7" s="1"/>
  <c r="M213" i="7"/>
  <c r="N213" i="7"/>
  <c r="J214" i="7"/>
  <c r="K214" i="7" s="1"/>
  <c r="M214" i="7"/>
  <c r="N214" i="7"/>
  <c r="J215" i="7"/>
  <c r="K215" i="7" s="1"/>
  <c r="M215" i="7"/>
  <c r="N215" i="7"/>
  <c r="J216" i="7"/>
  <c r="K216" i="7" s="1"/>
  <c r="M216" i="7"/>
  <c r="N216" i="7"/>
  <c r="J217" i="7"/>
  <c r="K217" i="7" s="1"/>
  <c r="M217" i="7"/>
  <c r="N217" i="7"/>
  <c r="J218" i="7"/>
  <c r="K218" i="7" s="1"/>
  <c r="M218" i="7"/>
  <c r="N218" i="7"/>
  <c r="J219" i="7"/>
  <c r="K219" i="7" s="1"/>
  <c r="M219" i="7"/>
  <c r="N219" i="7"/>
  <c r="J220" i="7"/>
  <c r="K220" i="7" s="1"/>
  <c r="M220" i="7"/>
  <c r="N220" i="7"/>
  <c r="J221" i="7"/>
  <c r="K221" i="7" s="1"/>
  <c r="M221" i="7"/>
  <c r="N221" i="7"/>
  <c r="J222" i="7"/>
  <c r="K222" i="7" s="1"/>
  <c r="M222" i="7"/>
  <c r="N222" i="7"/>
  <c r="J223" i="7"/>
  <c r="K223" i="7" s="1"/>
  <c r="M223" i="7"/>
  <c r="N223" i="7"/>
  <c r="J224" i="7"/>
  <c r="K224" i="7" s="1"/>
  <c r="M224" i="7"/>
  <c r="N224" i="7"/>
  <c r="J225" i="7"/>
  <c r="K225" i="7" s="1"/>
  <c r="M225" i="7"/>
  <c r="N225" i="7"/>
  <c r="J226" i="7"/>
  <c r="K226" i="7" s="1"/>
  <c r="M226" i="7"/>
  <c r="N226" i="7"/>
  <c r="J227" i="7"/>
  <c r="K227" i="7" s="1"/>
  <c r="M227" i="7"/>
  <c r="N227" i="7"/>
  <c r="J228" i="7"/>
  <c r="K228" i="7" s="1"/>
  <c r="M228" i="7"/>
  <c r="N228" i="7"/>
  <c r="J229" i="7"/>
  <c r="K229" i="7" s="1"/>
  <c r="M229" i="7"/>
  <c r="N229" i="7"/>
  <c r="J230" i="7"/>
  <c r="K230" i="7" s="1"/>
  <c r="M230" i="7"/>
  <c r="N230" i="7"/>
  <c r="J231" i="7"/>
  <c r="K231" i="7" s="1"/>
  <c r="M231" i="7"/>
  <c r="N231" i="7"/>
  <c r="J232" i="7"/>
  <c r="K232" i="7" s="1"/>
  <c r="M232" i="7"/>
  <c r="N232" i="7"/>
  <c r="J233" i="7"/>
  <c r="K233" i="7" s="1"/>
  <c r="M233" i="7"/>
  <c r="N233" i="7"/>
  <c r="J234" i="7"/>
  <c r="K234" i="7" s="1"/>
  <c r="M234" i="7"/>
  <c r="N234" i="7"/>
  <c r="J235" i="7"/>
  <c r="K235" i="7" s="1"/>
  <c r="M235" i="7"/>
  <c r="N235" i="7"/>
  <c r="J236" i="7"/>
  <c r="K236" i="7" s="1"/>
  <c r="M236" i="7"/>
  <c r="N236" i="7"/>
  <c r="J237" i="7"/>
  <c r="K237" i="7" s="1"/>
  <c r="M237" i="7"/>
  <c r="N237" i="7"/>
  <c r="J238" i="7"/>
  <c r="K238" i="7" s="1"/>
  <c r="M238" i="7"/>
  <c r="N238" i="7"/>
  <c r="J239" i="7"/>
  <c r="K239" i="7" s="1"/>
  <c r="M239" i="7"/>
  <c r="N239" i="7"/>
  <c r="J240" i="7"/>
  <c r="K240" i="7" s="1"/>
  <c r="M240" i="7"/>
  <c r="N240" i="7"/>
  <c r="J241" i="7"/>
  <c r="K241" i="7" s="1"/>
  <c r="M241" i="7"/>
  <c r="N241" i="7"/>
  <c r="J242" i="7"/>
  <c r="K242" i="7" s="1"/>
  <c r="M242" i="7"/>
  <c r="N242" i="7"/>
  <c r="J243" i="7"/>
  <c r="K243" i="7" s="1"/>
  <c r="M243" i="7"/>
  <c r="N243" i="7"/>
  <c r="J244" i="7"/>
  <c r="K244" i="7" s="1"/>
  <c r="M244" i="7"/>
  <c r="N244" i="7"/>
  <c r="J245" i="7"/>
  <c r="K245" i="7" s="1"/>
  <c r="M245" i="7"/>
  <c r="N245" i="7"/>
  <c r="J246" i="7"/>
  <c r="K246" i="7" s="1"/>
  <c r="M246" i="7"/>
  <c r="N246" i="7"/>
  <c r="J247" i="7"/>
  <c r="K247" i="7" s="1"/>
  <c r="M247" i="7"/>
  <c r="N247" i="7"/>
  <c r="J248" i="7"/>
  <c r="K248" i="7" s="1"/>
  <c r="M248" i="7"/>
  <c r="N248" i="7"/>
  <c r="J249" i="7"/>
  <c r="K249" i="7" s="1"/>
  <c r="M249" i="7"/>
  <c r="N249" i="7"/>
  <c r="J250" i="7"/>
  <c r="K250" i="7" s="1"/>
  <c r="M250" i="7"/>
  <c r="N250" i="7"/>
  <c r="J251" i="7"/>
  <c r="K251" i="7" s="1"/>
  <c r="M251" i="7"/>
  <c r="N251" i="7"/>
  <c r="J252" i="7"/>
  <c r="K252" i="7" s="1"/>
  <c r="M252" i="7"/>
  <c r="N252" i="7"/>
  <c r="J253" i="7"/>
  <c r="K253" i="7" s="1"/>
  <c r="M253" i="7"/>
  <c r="N253" i="7"/>
  <c r="J254" i="7"/>
  <c r="K254" i="7" s="1"/>
  <c r="M254" i="7"/>
  <c r="N254" i="7"/>
  <c r="J255" i="7"/>
  <c r="K255" i="7" s="1"/>
  <c r="M255" i="7"/>
  <c r="N255" i="7"/>
  <c r="J256" i="7"/>
  <c r="K256" i="7" s="1"/>
  <c r="M256" i="7"/>
  <c r="N256" i="7"/>
  <c r="J257" i="7"/>
  <c r="K257" i="7" s="1"/>
  <c r="M257" i="7"/>
  <c r="N257" i="7"/>
  <c r="J258" i="7"/>
  <c r="K258" i="7" s="1"/>
  <c r="M258" i="7"/>
  <c r="N258" i="7"/>
  <c r="J259" i="7"/>
  <c r="K259" i="7" s="1"/>
  <c r="M259" i="7"/>
  <c r="N259" i="7"/>
  <c r="J260" i="7"/>
  <c r="K260" i="7" s="1"/>
  <c r="M260" i="7"/>
  <c r="N260" i="7"/>
  <c r="J261" i="7"/>
  <c r="K261" i="7" s="1"/>
  <c r="M261" i="7"/>
  <c r="N261" i="7"/>
  <c r="J262" i="7"/>
  <c r="K262" i="7" s="1"/>
  <c r="M262" i="7"/>
  <c r="N262" i="7"/>
  <c r="J263" i="7"/>
  <c r="K263" i="7" s="1"/>
  <c r="M263" i="7"/>
  <c r="N263" i="7"/>
  <c r="J264" i="7"/>
  <c r="K264" i="7" s="1"/>
  <c r="M264" i="7"/>
  <c r="N264" i="7"/>
  <c r="J265" i="7"/>
  <c r="K265" i="7" s="1"/>
  <c r="M265" i="7"/>
  <c r="N265" i="7"/>
  <c r="J266" i="7"/>
  <c r="K266" i="7" s="1"/>
  <c r="M266" i="7"/>
  <c r="N266" i="7"/>
  <c r="J267" i="7"/>
  <c r="K267" i="7" s="1"/>
  <c r="M267" i="7"/>
  <c r="N267" i="7"/>
  <c r="J268" i="7"/>
  <c r="K268" i="7" s="1"/>
  <c r="M268" i="7"/>
  <c r="N268" i="7"/>
  <c r="J269" i="7"/>
  <c r="K269" i="7" s="1"/>
  <c r="M269" i="7"/>
  <c r="N269" i="7"/>
  <c r="J270" i="7"/>
  <c r="K270" i="7" s="1"/>
  <c r="M270" i="7"/>
  <c r="N270" i="7"/>
  <c r="J271" i="7"/>
  <c r="K271" i="7" s="1"/>
  <c r="M271" i="7"/>
  <c r="N271" i="7"/>
  <c r="J272" i="7"/>
  <c r="K272" i="7" s="1"/>
  <c r="M272" i="7"/>
  <c r="N272" i="7"/>
  <c r="J273" i="7"/>
  <c r="K273" i="7" s="1"/>
  <c r="M273" i="7"/>
  <c r="N273" i="7"/>
  <c r="J274" i="7"/>
  <c r="K274" i="7" s="1"/>
  <c r="M274" i="7"/>
  <c r="N274" i="7"/>
  <c r="J275" i="7"/>
  <c r="K275" i="7" s="1"/>
  <c r="M275" i="7"/>
  <c r="N275" i="7"/>
  <c r="J276" i="7"/>
  <c r="K276" i="7" s="1"/>
  <c r="M276" i="7"/>
  <c r="N276" i="7"/>
  <c r="J277" i="7"/>
  <c r="K277" i="7" s="1"/>
  <c r="M277" i="7"/>
  <c r="N277" i="7"/>
  <c r="J278" i="7"/>
  <c r="K278" i="7" s="1"/>
  <c r="M278" i="7"/>
  <c r="N278" i="7"/>
  <c r="J279" i="7"/>
  <c r="K279" i="7" s="1"/>
  <c r="M279" i="7"/>
  <c r="N279" i="7"/>
  <c r="J280" i="7"/>
  <c r="K280" i="7" s="1"/>
  <c r="M280" i="7"/>
  <c r="N280" i="7"/>
  <c r="J281" i="7"/>
  <c r="K281" i="7" s="1"/>
  <c r="M281" i="7"/>
  <c r="N281" i="7"/>
  <c r="J282" i="7"/>
  <c r="K282" i="7" s="1"/>
  <c r="M282" i="7"/>
  <c r="N282" i="7"/>
  <c r="J283" i="7"/>
  <c r="K283" i="7" s="1"/>
  <c r="M283" i="7"/>
  <c r="N283" i="7"/>
  <c r="J284" i="7"/>
  <c r="K284" i="7" s="1"/>
  <c r="M284" i="7"/>
  <c r="N284" i="7"/>
  <c r="J285" i="7"/>
  <c r="K285" i="7" s="1"/>
  <c r="M285" i="7"/>
  <c r="N285" i="7"/>
  <c r="J286" i="7"/>
  <c r="K286" i="7" s="1"/>
  <c r="M286" i="7"/>
  <c r="N286" i="7"/>
  <c r="J287" i="7"/>
  <c r="K287" i="7" s="1"/>
  <c r="M287" i="7"/>
  <c r="N287" i="7"/>
  <c r="J288" i="7"/>
  <c r="K288" i="7" s="1"/>
  <c r="M288" i="7"/>
  <c r="N288" i="7"/>
  <c r="J289" i="7"/>
  <c r="K289" i="7" s="1"/>
  <c r="M289" i="7"/>
  <c r="N289" i="7"/>
  <c r="J290" i="7"/>
  <c r="K290" i="7" s="1"/>
  <c r="M290" i="7"/>
  <c r="N290" i="7"/>
  <c r="J291" i="7"/>
  <c r="K291" i="7" s="1"/>
  <c r="M291" i="7"/>
  <c r="N291" i="7"/>
  <c r="J292" i="7"/>
  <c r="K292" i="7" s="1"/>
  <c r="M292" i="7"/>
  <c r="N292" i="7"/>
  <c r="J293" i="7"/>
  <c r="K293" i="7" s="1"/>
  <c r="M293" i="7"/>
  <c r="N293" i="7"/>
  <c r="J294" i="7"/>
  <c r="K294" i="7" s="1"/>
  <c r="M294" i="7"/>
  <c r="N294" i="7"/>
  <c r="J295" i="7"/>
  <c r="K295" i="7" s="1"/>
  <c r="M295" i="7"/>
  <c r="N295" i="7"/>
  <c r="J296" i="7"/>
  <c r="K296" i="7" s="1"/>
  <c r="M296" i="7"/>
  <c r="N296" i="7"/>
  <c r="J297" i="7"/>
  <c r="K297" i="7" s="1"/>
  <c r="M297" i="7"/>
  <c r="N297" i="7"/>
  <c r="J298" i="7"/>
  <c r="K298" i="7" s="1"/>
  <c r="M298" i="7"/>
  <c r="N298" i="7"/>
  <c r="J299" i="7"/>
  <c r="K299" i="7" s="1"/>
  <c r="M299" i="7"/>
  <c r="N299" i="7"/>
  <c r="J300" i="7"/>
  <c r="K300" i="7" s="1"/>
  <c r="M300" i="7"/>
  <c r="N300" i="7"/>
  <c r="J301" i="7"/>
  <c r="K301" i="7" s="1"/>
  <c r="M301" i="7"/>
  <c r="N301" i="7"/>
  <c r="J302" i="7"/>
  <c r="K302" i="7" s="1"/>
  <c r="M302" i="7"/>
  <c r="N302" i="7"/>
  <c r="J303" i="7"/>
  <c r="K303" i="7" s="1"/>
  <c r="M303" i="7"/>
  <c r="N303" i="7"/>
  <c r="J304" i="7"/>
  <c r="K304" i="7" s="1"/>
  <c r="M304" i="7"/>
  <c r="N304" i="7"/>
  <c r="J305" i="7"/>
  <c r="K305" i="7" s="1"/>
  <c r="M305" i="7"/>
  <c r="N305" i="7"/>
  <c r="J306" i="7"/>
  <c r="K306" i="7" s="1"/>
  <c r="M306" i="7"/>
  <c r="N306" i="7"/>
  <c r="J307" i="7"/>
  <c r="K307" i="7" s="1"/>
  <c r="M307" i="7"/>
  <c r="N307" i="7"/>
  <c r="J308" i="7"/>
  <c r="K308" i="7" s="1"/>
  <c r="M308" i="7"/>
  <c r="N308" i="7"/>
  <c r="J309" i="7"/>
  <c r="K309" i="7" s="1"/>
  <c r="M309" i="7"/>
  <c r="N309" i="7"/>
  <c r="J310" i="7"/>
  <c r="K310" i="7" s="1"/>
  <c r="M310" i="7"/>
  <c r="N310" i="7"/>
  <c r="M5" i="11"/>
  <c r="L5" i="11"/>
  <c r="M2" i="1"/>
  <c r="N2" i="1"/>
  <c r="M3" i="1"/>
  <c r="N3" i="1"/>
  <c r="M4" i="1"/>
  <c r="N4" i="1"/>
  <c r="M5" i="1"/>
  <c r="N5" i="1"/>
  <c r="M6" i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48" i="1"/>
  <c r="N48" i="1"/>
  <c r="M49" i="1"/>
  <c r="N49" i="1"/>
  <c r="M50" i="1"/>
  <c r="N50" i="1"/>
  <c r="M51" i="1"/>
  <c r="N51" i="1"/>
  <c r="M52" i="1"/>
  <c r="N52" i="1"/>
  <c r="M53" i="1"/>
  <c r="N53" i="1"/>
  <c r="M54" i="1"/>
  <c r="N54" i="1"/>
  <c r="M55" i="1"/>
  <c r="N55" i="1"/>
  <c r="M56" i="1"/>
  <c r="N56" i="1"/>
  <c r="M57" i="1"/>
  <c r="N57" i="1"/>
  <c r="M58" i="1"/>
  <c r="N58" i="1"/>
  <c r="M59" i="1"/>
  <c r="N59" i="1"/>
  <c r="M60" i="1"/>
  <c r="N60" i="1"/>
  <c r="M61" i="1"/>
  <c r="N61" i="1"/>
  <c r="M62" i="1"/>
  <c r="N62" i="1"/>
  <c r="M63" i="1"/>
  <c r="N63" i="1"/>
  <c r="M64" i="1"/>
  <c r="N64" i="1"/>
  <c r="M65" i="1"/>
  <c r="N65" i="1"/>
  <c r="M66" i="1"/>
  <c r="N66" i="1"/>
  <c r="M67" i="1"/>
  <c r="N67" i="1"/>
  <c r="M68" i="1"/>
  <c r="N68" i="1"/>
  <c r="M69" i="1"/>
  <c r="N69" i="1"/>
  <c r="M70" i="1"/>
  <c r="N70" i="1"/>
  <c r="M71" i="1"/>
  <c r="N71" i="1"/>
  <c r="M72" i="1"/>
  <c r="N72" i="1"/>
  <c r="M73" i="1"/>
  <c r="N73" i="1"/>
  <c r="M74" i="1"/>
  <c r="N74" i="1"/>
  <c r="M75" i="1"/>
  <c r="N75" i="1"/>
  <c r="M76" i="1"/>
  <c r="N76" i="1"/>
  <c r="M77" i="1"/>
  <c r="N77" i="1"/>
  <c r="M78" i="1"/>
  <c r="N78" i="1"/>
  <c r="M79" i="1"/>
  <c r="N79" i="1"/>
  <c r="M80" i="1"/>
  <c r="N80" i="1"/>
  <c r="M81" i="1"/>
  <c r="N81" i="1"/>
  <c r="M82" i="1"/>
  <c r="N82" i="1"/>
  <c r="M83" i="1"/>
  <c r="N83" i="1"/>
  <c r="M84" i="1"/>
  <c r="N84" i="1"/>
  <c r="M85" i="1"/>
  <c r="N85" i="1"/>
  <c r="M86" i="1"/>
  <c r="N86" i="1"/>
  <c r="M87" i="1"/>
  <c r="N87" i="1"/>
  <c r="M88" i="1"/>
  <c r="N88" i="1"/>
  <c r="M89" i="1"/>
  <c r="N89" i="1"/>
  <c r="M90" i="1"/>
  <c r="N90" i="1"/>
  <c r="M91" i="1"/>
  <c r="N91" i="1"/>
  <c r="M92" i="1"/>
  <c r="N92" i="1"/>
  <c r="M93" i="1"/>
  <c r="N93" i="1"/>
  <c r="M94" i="1"/>
  <c r="N94" i="1"/>
  <c r="M95" i="1"/>
  <c r="N95" i="1"/>
  <c r="M96" i="1"/>
  <c r="N96" i="1"/>
  <c r="M97" i="1"/>
  <c r="N97" i="1"/>
  <c r="M98" i="1"/>
  <c r="N98" i="1"/>
  <c r="M99" i="1"/>
  <c r="N99" i="1"/>
  <c r="M100" i="1"/>
  <c r="N100" i="1"/>
  <c r="M101" i="1"/>
  <c r="N101" i="1"/>
  <c r="M102" i="1"/>
  <c r="N102" i="1"/>
  <c r="M103" i="1"/>
  <c r="N103" i="1"/>
  <c r="M104" i="1"/>
  <c r="N104" i="1"/>
  <c r="M105" i="1"/>
  <c r="N105" i="1"/>
  <c r="M106" i="1"/>
  <c r="N106" i="1"/>
  <c r="M107" i="1"/>
  <c r="N107" i="1"/>
  <c r="M108" i="1"/>
  <c r="N108" i="1"/>
  <c r="M109" i="1"/>
  <c r="N109" i="1"/>
  <c r="M110" i="1"/>
  <c r="N110" i="1"/>
  <c r="M111" i="1"/>
  <c r="N111" i="1"/>
  <c r="M112" i="1"/>
  <c r="N112" i="1"/>
  <c r="M113" i="1"/>
  <c r="N113" i="1"/>
  <c r="M114" i="1"/>
  <c r="N114" i="1"/>
  <c r="M115" i="1"/>
  <c r="N115" i="1"/>
  <c r="M116" i="1"/>
  <c r="N116" i="1"/>
  <c r="M117" i="1"/>
  <c r="N117" i="1"/>
  <c r="M118" i="1"/>
  <c r="N118" i="1"/>
  <c r="M119" i="1"/>
  <c r="N119" i="1"/>
  <c r="M120" i="1"/>
  <c r="N120" i="1"/>
  <c r="M121" i="1"/>
  <c r="N121" i="1"/>
  <c r="M122" i="1"/>
  <c r="N122" i="1"/>
  <c r="M123" i="1"/>
  <c r="N123" i="1"/>
  <c r="M124" i="1"/>
  <c r="N124" i="1"/>
  <c r="M125" i="1"/>
  <c r="N125" i="1"/>
  <c r="M126" i="1"/>
  <c r="N126" i="1"/>
  <c r="M127" i="1"/>
  <c r="N127" i="1"/>
  <c r="M128" i="1"/>
  <c r="N128" i="1"/>
  <c r="M129" i="1"/>
  <c r="N129" i="1"/>
  <c r="M130" i="1"/>
  <c r="N130" i="1"/>
  <c r="M131" i="1"/>
  <c r="N131" i="1"/>
  <c r="M132" i="1"/>
  <c r="N132" i="1"/>
  <c r="M133" i="1"/>
  <c r="N133" i="1"/>
  <c r="M134" i="1"/>
  <c r="N134" i="1"/>
  <c r="M135" i="1"/>
  <c r="N135" i="1"/>
  <c r="M136" i="1"/>
  <c r="N136" i="1"/>
  <c r="M137" i="1"/>
  <c r="N137" i="1"/>
  <c r="M138" i="1"/>
  <c r="N138" i="1"/>
  <c r="M139" i="1"/>
  <c r="N139" i="1"/>
  <c r="M140" i="1"/>
  <c r="N140" i="1"/>
  <c r="M141" i="1"/>
  <c r="N141" i="1"/>
  <c r="M142" i="1"/>
  <c r="N142" i="1"/>
  <c r="M143" i="1"/>
  <c r="N143" i="1"/>
  <c r="M144" i="1"/>
  <c r="N144" i="1"/>
  <c r="M145" i="1"/>
  <c r="N145" i="1"/>
  <c r="M146" i="1"/>
  <c r="N146" i="1"/>
  <c r="M147" i="1"/>
  <c r="N147" i="1"/>
  <c r="M148" i="1"/>
  <c r="N148" i="1"/>
  <c r="M149" i="1"/>
  <c r="N149" i="1"/>
  <c r="M150" i="1"/>
  <c r="N150" i="1"/>
  <c r="M151" i="1"/>
  <c r="N151" i="1"/>
  <c r="M152" i="1"/>
  <c r="N152" i="1"/>
  <c r="M153" i="1"/>
  <c r="N153" i="1"/>
  <c r="M154" i="1"/>
  <c r="N154" i="1"/>
  <c r="M155" i="1"/>
  <c r="N155" i="1"/>
  <c r="M156" i="1"/>
  <c r="N156" i="1"/>
  <c r="M157" i="1"/>
  <c r="N157" i="1"/>
  <c r="M158" i="1"/>
  <c r="N158" i="1"/>
  <c r="M159" i="1"/>
  <c r="N159" i="1"/>
  <c r="M160" i="1"/>
  <c r="N160" i="1"/>
  <c r="M161" i="1"/>
  <c r="N161" i="1"/>
  <c r="M162" i="1"/>
  <c r="N162" i="1"/>
  <c r="M163" i="1"/>
  <c r="N163" i="1"/>
  <c r="M164" i="1"/>
  <c r="N164" i="1"/>
  <c r="M165" i="1"/>
  <c r="N165" i="1"/>
  <c r="M166" i="1"/>
  <c r="N166" i="1"/>
  <c r="M167" i="1"/>
  <c r="N167" i="1"/>
  <c r="M168" i="1"/>
  <c r="N168" i="1"/>
  <c r="M169" i="1"/>
  <c r="N169" i="1"/>
  <c r="M170" i="1"/>
  <c r="N170" i="1"/>
  <c r="M171" i="1"/>
  <c r="N171" i="1"/>
  <c r="M172" i="1"/>
  <c r="N172" i="1"/>
  <c r="M173" i="1"/>
  <c r="N173" i="1"/>
  <c r="M174" i="1"/>
  <c r="N174" i="1"/>
  <c r="M175" i="1"/>
  <c r="N175" i="1"/>
  <c r="M176" i="1"/>
  <c r="N176" i="1"/>
  <c r="M177" i="1"/>
  <c r="N177" i="1"/>
  <c r="M178" i="1"/>
  <c r="N178" i="1"/>
  <c r="M179" i="1"/>
  <c r="N179" i="1"/>
  <c r="M180" i="1"/>
  <c r="N180" i="1"/>
  <c r="M181" i="1"/>
  <c r="N181" i="1"/>
  <c r="M182" i="1"/>
  <c r="N182" i="1"/>
  <c r="M183" i="1"/>
  <c r="N183" i="1"/>
  <c r="M184" i="1"/>
  <c r="N184" i="1"/>
  <c r="M185" i="1"/>
  <c r="N185" i="1"/>
  <c r="M186" i="1"/>
  <c r="N186" i="1"/>
  <c r="M187" i="1"/>
  <c r="N187" i="1"/>
  <c r="M188" i="1"/>
  <c r="N188" i="1"/>
  <c r="M189" i="1"/>
  <c r="N189" i="1"/>
  <c r="M190" i="1"/>
  <c r="N190" i="1"/>
  <c r="M191" i="1"/>
  <c r="N191" i="1"/>
  <c r="M192" i="1"/>
  <c r="N192" i="1"/>
  <c r="M193" i="1"/>
  <c r="N193" i="1"/>
  <c r="M194" i="1"/>
  <c r="N194" i="1"/>
  <c r="M195" i="1"/>
  <c r="N195" i="1"/>
  <c r="M196" i="1"/>
  <c r="N196" i="1"/>
  <c r="M197" i="1"/>
  <c r="N197" i="1"/>
  <c r="M198" i="1"/>
  <c r="N198" i="1"/>
  <c r="M199" i="1"/>
  <c r="N199" i="1"/>
  <c r="M200" i="1"/>
  <c r="N200" i="1"/>
  <c r="M201" i="1"/>
  <c r="N201" i="1"/>
  <c r="M202" i="1"/>
  <c r="N202" i="1"/>
  <c r="M203" i="1"/>
  <c r="N203" i="1"/>
  <c r="M204" i="1"/>
  <c r="N204" i="1"/>
  <c r="M205" i="1"/>
  <c r="N205" i="1"/>
  <c r="M206" i="1"/>
  <c r="N206" i="1"/>
  <c r="M207" i="1"/>
  <c r="N207" i="1"/>
  <c r="M208" i="1"/>
  <c r="N208" i="1"/>
  <c r="M209" i="1"/>
  <c r="N209" i="1"/>
  <c r="M210" i="1"/>
  <c r="N210" i="1"/>
  <c r="M211" i="1"/>
  <c r="N211" i="1"/>
  <c r="M212" i="1"/>
  <c r="N212" i="1"/>
  <c r="M213" i="1"/>
  <c r="N213" i="1"/>
  <c r="M214" i="1"/>
  <c r="N214" i="1"/>
  <c r="M215" i="1"/>
  <c r="N215" i="1"/>
  <c r="M216" i="1"/>
  <c r="N216" i="1"/>
  <c r="M217" i="1"/>
  <c r="N217" i="1"/>
  <c r="M218" i="1"/>
  <c r="N218" i="1"/>
  <c r="M219" i="1"/>
  <c r="N219" i="1"/>
  <c r="M220" i="1"/>
  <c r="N220" i="1"/>
  <c r="M221" i="1"/>
  <c r="N221" i="1"/>
  <c r="M222" i="1"/>
  <c r="N222" i="1"/>
  <c r="M223" i="1"/>
  <c r="N223" i="1"/>
  <c r="M224" i="1"/>
  <c r="N224" i="1"/>
  <c r="M225" i="1"/>
  <c r="N225" i="1"/>
  <c r="M226" i="1"/>
  <c r="N226" i="1"/>
  <c r="M227" i="1"/>
  <c r="N227" i="1"/>
  <c r="M228" i="1"/>
  <c r="N228" i="1"/>
  <c r="M229" i="1"/>
  <c r="N229" i="1"/>
  <c r="M230" i="1"/>
  <c r="N230" i="1"/>
  <c r="M231" i="1"/>
  <c r="N231" i="1"/>
  <c r="M232" i="1"/>
  <c r="N232" i="1"/>
  <c r="M233" i="1"/>
  <c r="N233" i="1"/>
  <c r="M234" i="1"/>
  <c r="N234" i="1"/>
  <c r="M235" i="1"/>
  <c r="N235" i="1"/>
  <c r="M236" i="1"/>
  <c r="N236" i="1"/>
  <c r="M237" i="1"/>
  <c r="N237" i="1"/>
  <c r="M238" i="1"/>
  <c r="N238" i="1"/>
  <c r="M239" i="1"/>
  <c r="N239" i="1"/>
  <c r="M240" i="1"/>
  <c r="N240" i="1"/>
  <c r="O27" i="17"/>
  <c r="N27" i="17"/>
  <c r="M27" i="17"/>
  <c r="L27" i="17"/>
  <c r="K27" i="17"/>
  <c r="J27" i="17"/>
  <c r="I27" i="17"/>
  <c r="H27" i="17"/>
  <c r="G27" i="17"/>
  <c r="F27" i="17"/>
  <c r="E27" i="17"/>
  <c r="D27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H4" i="11" l="1"/>
  <c r="B4" i="11"/>
  <c r="B47" i="11"/>
  <c r="B15" i="11"/>
  <c r="B19" i="11"/>
  <c r="B24" i="11"/>
  <c r="B28" i="11"/>
  <c r="B40" i="11"/>
  <c r="B37" i="11"/>
  <c r="B34" i="11"/>
  <c r="B14" i="11"/>
  <c r="B18" i="11"/>
  <c r="B23" i="11"/>
  <c r="B27" i="11"/>
  <c r="B32" i="11"/>
  <c r="B39" i="11"/>
  <c r="B6" i="11"/>
  <c r="B17" i="11"/>
  <c r="B22" i="11"/>
  <c r="B26" i="11"/>
  <c r="B31" i="11"/>
  <c r="B36" i="11"/>
  <c r="B48" i="11"/>
  <c r="B16" i="11"/>
  <c r="B21" i="11"/>
  <c r="B25" i="11"/>
  <c r="B30" i="11"/>
  <c r="B35" i="11"/>
  <c r="H48" i="11"/>
  <c r="H16" i="11"/>
  <c r="H35" i="11"/>
  <c r="H47" i="11"/>
  <c r="H6" i="11"/>
  <c r="H15" i="11"/>
  <c r="H19" i="11"/>
  <c r="H24" i="11"/>
  <c r="H28" i="11"/>
  <c r="H34" i="11"/>
  <c r="H40" i="11"/>
  <c r="H37" i="11"/>
  <c r="H21" i="11"/>
  <c r="H25" i="11"/>
  <c r="H30" i="11"/>
  <c r="H14" i="11"/>
  <c r="H18" i="11"/>
  <c r="H23" i="11"/>
  <c r="H27" i="11"/>
  <c r="H32" i="11"/>
  <c r="H39" i="11"/>
  <c r="H17" i="11"/>
  <c r="H22" i="11"/>
  <c r="H26" i="11"/>
  <c r="H31" i="11"/>
  <c r="H36" i="11"/>
  <c r="B5" i="11"/>
  <c r="H5" i="11"/>
  <c r="P27" i="17"/>
  <c r="P21" i="17"/>
  <c r="M49" i="11" l="1"/>
  <c r="L49" i="11"/>
  <c r="M8" i="11"/>
  <c r="O10" i="17" s="1"/>
  <c r="L8" i="11"/>
  <c r="N10" i="17" s="1"/>
  <c r="M7" i="11"/>
  <c r="O11" i="17" s="1"/>
  <c r="L7" i="11"/>
  <c r="N11" i="17" s="1"/>
  <c r="O63" i="17"/>
  <c r="N63" i="17"/>
  <c r="O59" i="17"/>
  <c r="N59" i="17"/>
  <c r="O55" i="17"/>
  <c r="N55" i="17"/>
  <c r="O50" i="17"/>
  <c r="N50" i="17"/>
  <c r="O49" i="17"/>
  <c r="N49" i="17"/>
  <c r="O48" i="17"/>
  <c r="N48" i="17"/>
  <c r="O37" i="17"/>
  <c r="N37" i="17"/>
  <c r="O36" i="17"/>
  <c r="N36" i="17"/>
  <c r="O35" i="17"/>
  <c r="N35" i="17"/>
  <c r="O34" i="17"/>
  <c r="N34" i="17"/>
  <c r="P38" i="17"/>
  <c r="O33" i="17"/>
  <c r="N33" i="17"/>
  <c r="O44" i="17"/>
  <c r="N44" i="17"/>
  <c r="O32" i="17"/>
  <c r="N32" i="17"/>
  <c r="O39" i="17"/>
  <c r="N39" i="17"/>
  <c r="O31" i="17"/>
  <c r="N31" i="17"/>
  <c r="O26" i="17"/>
  <c r="N26" i="17"/>
  <c r="O20" i="17"/>
  <c r="N20" i="17"/>
  <c r="O6" i="17"/>
  <c r="N6" i="17"/>
  <c r="N42" i="15"/>
  <c r="M42" i="15"/>
  <c r="L42" i="15"/>
  <c r="K42" i="15"/>
  <c r="J42" i="15"/>
  <c r="I42" i="15"/>
  <c r="H42" i="15"/>
  <c r="G42" i="15"/>
  <c r="F42" i="15"/>
  <c r="E42" i="15"/>
  <c r="D42" i="15"/>
  <c r="C42" i="15"/>
  <c r="N9" i="11"/>
  <c r="N2" i="17"/>
  <c r="O2" i="17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K2" i="16"/>
  <c r="J41" i="16"/>
  <c r="J40" i="16"/>
  <c r="J39" i="16"/>
  <c r="J38" i="16"/>
  <c r="J37" i="16"/>
  <c r="J36" i="16"/>
  <c r="J35" i="16"/>
  <c r="J34" i="16"/>
  <c r="J33" i="16"/>
  <c r="J32" i="16"/>
  <c r="J31" i="16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6" i="16"/>
  <c r="J5" i="16"/>
  <c r="J4" i="16"/>
  <c r="J3" i="16"/>
  <c r="J2" i="16"/>
  <c r="I31" i="15" l="1"/>
  <c r="M31" i="15"/>
  <c r="F31" i="15"/>
  <c r="G31" i="15"/>
  <c r="N31" i="15"/>
  <c r="L31" i="15"/>
  <c r="D31" i="15"/>
  <c r="K31" i="15"/>
  <c r="C31" i="15"/>
  <c r="J31" i="15"/>
  <c r="H31" i="15"/>
  <c r="E31" i="15"/>
  <c r="N32" i="15"/>
  <c r="J32" i="15"/>
  <c r="F32" i="15"/>
  <c r="C32" i="15"/>
  <c r="M32" i="15"/>
  <c r="I32" i="15"/>
  <c r="E32" i="15"/>
  <c r="G32" i="15"/>
  <c r="L32" i="15"/>
  <c r="H32" i="15"/>
  <c r="D32" i="15"/>
  <c r="K32" i="15"/>
  <c r="N30" i="15"/>
  <c r="J30" i="15"/>
  <c r="F30" i="15"/>
  <c r="M29" i="15"/>
  <c r="I29" i="15"/>
  <c r="E29" i="15"/>
  <c r="L28" i="15"/>
  <c r="H28" i="15"/>
  <c r="D28" i="15"/>
  <c r="K27" i="15"/>
  <c r="G27" i="15"/>
  <c r="N26" i="15"/>
  <c r="J26" i="15"/>
  <c r="F26" i="15"/>
  <c r="M25" i="15"/>
  <c r="I25" i="15"/>
  <c r="E25" i="15"/>
  <c r="L24" i="15"/>
  <c r="H24" i="15"/>
  <c r="D24" i="15"/>
  <c r="K23" i="15"/>
  <c r="G23" i="15"/>
  <c r="H30" i="15"/>
  <c r="K29" i="15"/>
  <c r="N28" i="15"/>
  <c r="F28" i="15"/>
  <c r="I27" i="15"/>
  <c r="L26" i="15"/>
  <c r="H26" i="15"/>
  <c r="K25" i="15"/>
  <c r="N24" i="15"/>
  <c r="F24" i="15"/>
  <c r="I23" i="15"/>
  <c r="G30" i="15"/>
  <c r="J29" i="15"/>
  <c r="M28" i="15"/>
  <c r="E28" i="15"/>
  <c r="H27" i="15"/>
  <c r="K26" i="15"/>
  <c r="N25" i="15"/>
  <c r="F25" i="15"/>
  <c r="I24" i="15"/>
  <c r="L23" i="15"/>
  <c r="D23" i="15"/>
  <c r="M30" i="15"/>
  <c r="I30" i="15"/>
  <c r="E30" i="15"/>
  <c r="F45" i="17" s="1"/>
  <c r="L29" i="15"/>
  <c r="H29" i="15"/>
  <c r="D29" i="15"/>
  <c r="K28" i="15"/>
  <c r="G28" i="15"/>
  <c r="N27" i="15"/>
  <c r="J27" i="15"/>
  <c r="F27" i="15"/>
  <c r="M26" i="15"/>
  <c r="I26" i="15"/>
  <c r="E26" i="15"/>
  <c r="L25" i="15"/>
  <c r="H25" i="15"/>
  <c r="D25" i="15"/>
  <c r="K24" i="15"/>
  <c r="G24" i="15"/>
  <c r="N23" i="15"/>
  <c r="J23" i="15"/>
  <c r="F23" i="15"/>
  <c r="L30" i="15"/>
  <c r="D30" i="15"/>
  <c r="G29" i="15"/>
  <c r="J28" i="15"/>
  <c r="M27" i="15"/>
  <c r="E27" i="15"/>
  <c r="D26" i="15"/>
  <c r="G25" i="15"/>
  <c r="J24" i="15"/>
  <c r="M23" i="15"/>
  <c r="E23" i="15"/>
  <c r="K30" i="15"/>
  <c r="N29" i="15"/>
  <c r="F29" i="15"/>
  <c r="I28" i="15"/>
  <c r="L27" i="15"/>
  <c r="D27" i="15"/>
  <c r="G26" i="15"/>
  <c r="J25" i="15"/>
  <c r="M24" i="15"/>
  <c r="E24" i="15"/>
  <c r="H23" i="15"/>
  <c r="C29" i="15"/>
  <c r="C25" i="15"/>
  <c r="C23" i="15"/>
  <c r="C28" i="15"/>
  <c r="C24" i="15"/>
  <c r="C27" i="15"/>
  <c r="C26" i="15"/>
  <c r="N12" i="17"/>
  <c r="O12" i="17"/>
  <c r="L20" i="11"/>
  <c r="M20" i="11"/>
  <c r="N51" i="17"/>
  <c r="O51" i="17"/>
  <c r="O40" i="17"/>
  <c r="N40" i="17"/>
  <c r="N14" i="17"/>
  <c r="E6" i="15"/>
  <c r="F3" i="17" s="1"/>
  <c r="I52" i="17"/>
  <c r="J13" i="17"/>
  <c r="J15" i="15"/>
  <c r="M14" i="17"/>
  <c r="O13" i="17"/>
  <c r="N12" i="15"/>
  <c r="N14" i="15"/>
  <c r="N18" i="15"/>
  <c r="O64" i="17"/>
  <c r="O65" i="17" s="1"/>
  <c r="O56" i="17"/>
  <c r="O57" i="17" s="1"/>
  <c r="O14" i="17"/>
  <c r="M6" i="15"/>
  <c r="N3" i="17" s="1"/>
  <c r="N4" i="17" s="1"/>
  <c r="M11" i="15"/>
  <c r="M13" i="15"/>
  <c r="M15" i="15"/>
  <c r="M17" i="15"/>
  <c r="M19" i="15"/>
  <c r="N28" i="17"/>
  <c r="N29" i="17" s="1"/>
  <c r="N60" i="17"/>
  <c r="N61" i="17" s="1"/>
  <c r="N52" i="17"/>
  <c r="N16" i="15"/>
  <c r="O22" i="17"/>
  <c r="O23" i="17" s="1"/>
  <c r="N6" i="15"/>
  <c r="O3" i="17" s="1"/>
  <c r="O4" i="17" s="1"/>
  <c r="N11" i="15"/>
  <c r="N13" i="15"/>
  <c r="N15" i="15"/>
  <c r="N17" i="15"/>
  <c r="N19" i="15"/>
  <c r="O28" i="17"/>
  <c r="O29" i="17" s="1"/>
  <c r="O60" i="17"/>
  <c r="O61" i="17" s="1"/>
  <c r="O52" i="17"/>
  <c r="N5" i="15"/>
  <c r="O7" i="17" s="1"/>
  <c r="O8" i="17" s="1"/>
  <c r="N20" i="15"/>
  <c r="M5" i="15"/>
  <c r="N7" i="17" s="1"/>
  <c r="N8" i="17" s="1"/>
  <c r="N13" i="17"/>
  <c r="M12" i="15"/>
  <c r="M14" i="15"/>
  <c r="M16" i="15"/>
  <c r="M18" i="15"/>
  <c r="M20" i="15"/>
  <c r="N22" i="17"/>
  <c r="N23" i="17" s="1"/>
  <c r="N64" i="17"/>
  <c r="N65" i="17" s="1"/>
  <c r="N56" i="17"/>
  <c r="N57" i="17" s="1"/>
  <c r="E15" i="15"/>
  <c r="G14" i="17"/>
  <c r="G52" i="17"/>
  <c r="G56" i="17"/>
  <c r="G60" i="17"/>
  <c r="G64" i="17"/>
  <c r="G28" i="17"/>
  <c r="G29" i="17" s="1"/>
  <c r="G22" i="17"/>
  <c r="G23" i="17" s="1"/>
  <c r="F20" i="15"/>
  <c r="F19" i="15"/>
  <c r="F18" i="15"/>
  <c r="H5" i="15"/>
  <c r="I7" i="17" s="1"/>
  <c r="H11" i="15"/>
  <c r="F12" i="15"/>
  <c r="E13" i="15"/>
  <c r="I14" i="15"/>
  <c r="H15" i="15"/>
  <c r="F16" i="15"/>
  <c r="F17" i="15"/>
  <c r="M28" i="17"/>
  <c r="M29" i="17" s="1"/>
  <c r="J14" i="17"/>
  <c r="J52" i="17"/>
  <c r="J56" i="17"/>
  <c r="J60" i="17"/>
  <c r="J64" i="17"/>
  <c r="J28" i="17"/>
  <c r="J29" i="17" s="1"/>
  <c r="J22" i="17"/>
  <c r="J23" i="17" s="1"/>
  <c r="I20" i="15"/>
  <c r="I19" i="15"/>
  <c r="I18" i="15"/>
  <c r="I17" i="15"/>
  <c r="E5" i="15"/>
  <c r="F7" i="17" s="1"/>
  <c r="I5" i="15"/>
  <c r="J7" i="17" s="1"/>
  <c r="F6" i="15"/>
  <c r="G3" i="17" s="1"/>
  <c r="L6" i="15"/>
  <c r="M3" i="17" s="1"/>
  <c r="F13" i="17"/>
  <c r="K13" i="17"/>
  <c r="D11" i="15"/>
  <c r="I11" i="15"/>
  <c r="H12" i="15"/>
  <c r="F13" i="15"/>
  <c r="L13" i="15"/>
  <c r="E14" i="15"/>
  <c r="J14" i="15"/>
  <c r="D15" i="15"/>
  <c r="I15" i="15"/>
  <c r="H16" i="15"/>
  <c r="H17" i="15"/>
  <c r="D18" i="15"/>
  <c r="L20" i="15"/>
  <c r="E22" i="17"/>
  <c r="E23" i="17" s="1"/>
  <c r="M64" i="17"/>
  <c r="I60" i="17"/>
  <c r="E56" i="17"/>
  <c r="E14" i="17"/>
  <c r="D5" i="15"/>
  <c r="E7" i="17" s="1"/>
  <c r="J6" i="15"/>
  <c r="K3" i="17" s="1"/>
  <c r="E13" i="17"/>
  <c r="J13" i="15"/>
  <c r="D14" i="15"/>
  <c r="L19" i="15"/>
  <c r="I64" i="17"/>
  <c r="E60" i="17"/>
  <c r="D14" i="17"/>
  <c r="C30" i="15"/>
  <c r="D52" i="17"/>
  <c r="D56" i="17"/>
  <c r="D60" i="17"/>
  <c r="D64" i="17"/>
  <c r="D28" i="17"/>
  <c r="D29" i="17" s="1"/>
  <c r="D22" i="17"/>
  <c r="D23" i="17" s="1"/>
  <c r="C20" i="15"/>
  <c r="C19" i="15"/>
  <c r="C18" i="15"/>
  <c r="C17" i="15"/>
  <c r="C16" i="15"/>
  <c r="C15" i="15"/>
  <c r="C14" i="15"/>
  <c r="C13" i="15"/>
  <c r="C12" i="15"/>
  <c r="C11" i="15"/>
  <c r="D13" i="17"/>
  <c r="D15" i="17" s="1"/>
  <c r="C6" i="15"/>
  <c r="D3" i="17" s="1"/>
  <c r="H14" i="17"/>
  <c r="H52" i="17"/>
  <c r="H56" i="17"/>
  <c r="H60" i="17"/>
  <c r="H64" i="17"/>
  <c r="H28" i="17"/>
  <c r="H29" i="17" s="1"/>
  <c r="H22" i="17"/>
  <c r="H23" i="17" s="1"/>
  <c r="G20" i="15"/>
  <c r="G19" i="15"/>
  <c r="G18" i="15"/>
  <c r="G17" i="15"/>
  <c r="G16" i="15"/>
  <c r="G15" i="15"/>
  <c r="G14" i="15"/>
  <c r="G13" i="15"/>
  <c r="G12" i="15"/>
  <c r="G11" i="15"/>
  <c r="H13" i="17"/>
  <c r="H15" i="17" s="1"/>
  <c r="G6" i="15"/>
  <c r="H3" i="17" s="1"/>
  <c r="L14" i="17"/>
  <c r="L52" i="17"/>
  <c r="L56" i="17"/>
  <c r="L60" i="17"/>
  <c r="L64" i="17"/>
  <c r="L28" i="17"/>
  <c r="L29" i="17" s="1"/>
  <c r="L22" i="17"/>
  <c r="L23" i="17" s="1"/>
  <c r="K20" i="15"/>
  <c r="K19" i="15"/>
  <c r="K18" i="15"/>
  <c r="K17" i="15"/>
  <c r="K16" i="15"/>
  <c r="K15" i="15"/>
  <c r="K14" i="15"/>
  <c r="K13" i="15"/>
  <c r="K12" i="15"/>
  <c r="K11" i="15"/>
  <c r="L13" i="17"/>
  <c r="L15" i="17" s="1"/>
  <c r="K6" i="15"/>
  <c r="L3" i="17" s="1"/>
  <c r="F5" i="15"/>
  <c r="G7" i="17" s="1"/>
  <c r="J5" i="15"/>
  <c r="K7" i="17" s="1"/>
  <c r="H6" i="15"/>
  <c r="I3" i="17" s="1"/>
  <c r="G13" i="17"/>
  <c r="M13" i="17"/>
  <c r="E11" i="15"/>
  <c r="J11" i="15"/>
  <c r="D12" i="15"/>
  <c r="I12" i="15"/>
  <c r="H13" i="15"/>
  <c r="F14" i="15"/>
  <c r="L14" i="15"/>
  <c r="D16" i="15"/>
  <c r="I16" i="15"/>
  <c r="L17" i="15"/>
  <c r="H18" i="15"/>
  <c r="D19" i="15"/>
  <c r="I22" i="17"/>
  <c r="I23" i="17" s="1"/>
  <c r="E28" i="17"/>
  <c r="E29" i="17" s="1"/>
  <c r="M60" i="17"/>
  <c r="I56" i="17"/>
  <c r="E52" i="17"/>
  <c r="I14" i="17"/>
  <c r="K14" i="17"/>
  <c r="K45" i="17"/>
  <c r="K52" i="17"/>
  <c r="K56" i="17"/>
  <c r="K60" i="17"/>
  <c r="K64" i="17"/>
  <c r="K28" i="17"/>
  <c r="K29" i="17" s="1"/>
  <c r="K22" i="17"/>
  <c r="K23" i="17" s="1"/>
  <c r="J20" i="15"/>
  <c r="J19" i="15"/>
  <c r="J18" i="15"/>
  <c r="J17" i="15"/>
  <c r="L5" i="15"/>
  <c r="M7" i="17" s="1"/>
  <c r="L12" i="15"/>
  <c r="L16" i="15"/>
  <c r="H20" i="15"/>
  <c r="M52" i="17"/>
  <c r="F14" i="17"/>
  <c r="F52" i="17"/>
  <c r="F56" i="17"/>
  <c r="F60" i="17"/>
  <c r="F64" i="17"/>
  <c r="F28" i="17"/>
  <c r="F29" i="17" s="1"/>
  <c r="F22" i="17"/>
  <c r="F23" i="17" s="1"/>
  <c r="E20" i="15"/>
  <c r="E19" i="15"/>
  <c r="E18" i="15"/>
  <c r="C5" i="15"/>
  <c r="D7" i="17" s="1"/>
  <c r="G5" i="15"/>
  <c r="H7" i="17" s="1"/>
  <c r="K5" i="15"/>
  <c r="L7" i="17" s="1"/>
  <c r="D6" i="15"/>
  <c r="E3" i="17" s="1"/>
  <c r="I6" i="15"/>
  <c r="J3" i="17" s="1"/>
  <c r="I13" i="17"/>
  <c r="I15" i="17" s="1"/>
  <c r="F11" i="15"/>
  <c r="L11" i="15"/>
  <c r="E12" i="15"/>
  <c r="J12" i="15"/>
  <c r="D13" i="15"/>
  <c r="I13" i="15"/>
  <c r="H14" i="15"/>
  <c r="F15" i="15"/>
  <c r="L15" i="15"/>
  <c r="E16" i="15"/>
  <c r="J16" i="15"/>
  <c r="D17" i="15"/>
  <c r="L18" i="15"/>
  <c r="H19" i="15"/>
  <c r="D20" i="15"/>
  <c r="M22" i="17"/>
  <c r="M23" i="17" s="1"/>
  <c r="I28" i="17"/>
  <c r="I29" i="17" s="1"/>
  <c r="E64" i="17"/>
  <c r="M56" i="17"/>
  <c r="P31" i="15" l="1"/>
  <c r="I45" i="17"/>
  <c r="G45" i="17"/>
  <c r="O45" i="17"/>
  <c r="O46" i="17" s="1"/>
  <c r="M45" i="17"/>
  <c r="L45" i="17"/>
  <c r="J45" i="17"/>
  <c r="H45" i="17"/>
  <c r="N45" i="17"/>
  <c r="N46" i="17" s="1"/>
  <c r="P32" i="15"/>
  <c r="P28" i="15"/>
  <c r="T28" i="15" s="1"/>
  <c r="P26" i="15"/>
  <c r="T26" i="15" s="1"/>
  <c r="P23" i="15"/>
  <c r="P27" i="15"/>
  <c r="T27" i="15" s="1"/>
  <c r="P25" i="15"/>
  <c r="T25" i="15" s="1"/>
  <c r="P24" i="15"/>
  <c r="T24" i="15" s="1"/>
  <c r="P29" i="15"/>
  <c r="T29" i="15" s="1"/>
  <c r="H22" i="15"/>
  <c r="I41" i="17" s="1"/>
  <c r="M22" i="15"/>
  <c r="N41" i="17" s="1"/>
  <c r="N42" i="17" s="1"/>
  <c r="N22" i="15"/>
  <c r="O41" i="17" s="1"/>
  <c r="O42" i="17" s="1"/>
  <c r="E45" i="17"/>
  <c r="D22" i="15"/>
  <c r="E41" i="17" s="1"/>
  <c r="L22" i="15"/>
  <c r="M41" i="17" s="1"/>
  <c r="F22" i="15"/>
  <c r="G41" i="17" s="1"/>
  <c r="G22" i="15"/>
  <c r="H41" i="17" s="1"/>
  <c r="E22" i="15"/>
  <c r="F41" i="17" s="1"/>
  <c r="J22" i="15"/>
  <c r="K41" i="17" s="1"/>
  <c r="I22" i="15"/>
  <c r="J41" i="17" s="1"/>
  <c r="K22" i="15"/>
  <c r="L41" i="17" s="1"/>
  <c r="C22" i="15"/>
  <c r="G15" i="17"/>
  <c r="O15" i="17"/>
  <c r="O16" i="17" s="1"/>
  <c r="M15" i="17"/>
  <c r="J15" i="17"/>
  <c r="E15" i="17"/>
  <c r="F15" i="17"/>
  <c r="K15" i="17"/>
  <c r="N15" i="17"/>
  <c r="N16" i="17" s="1"/>
  <c r="P60" i="17"/>
  <c r="P56" i="17"/>
  <c r="P64" i="17"/>
  <c r="O53" i="17"/>
  <c r="P52" i="17"/>
  <c r="N53" i="17"/>
  <c r="D45" i="17"/>
  <c r="P22" i="17"/>
  <c r="P23" i="17" s="1"/>
  <c r="P28" i="17"/>
  <c r="P29" i="17" s="1"/>
  <c r="P7" i="17"/>
  <c r="P3" i="17"/>
  <c r="T23" i="15" l="1"/>
  <c r="T22" i="15" s="1"/>
  <c r="P45" i="17"/>
  <c r="E17" i="15"/>
  <c r="P17" i="15" s="1"/>
  <c r="T17" i="15" s="1"/>
  <c r="P30" i="15"/>
  <c r="P22" i="15" s="1"/>
  <c r="U22" i="15" s="1"/>
  <c r="V22" i="15" s="1"/>
  <c r="P20" i="15"/>
  <c r="T20" i="15" s="1"/>
  <c r="P19" i="15"/>
  <c r="T19" i="15" s="1"/>
  <c r="P18" i="15"/>
  <c r="T18" i="15" s="1"/>
  <c r="P16" i="15"/>
  <c r="T16" i="15" s="1"/>
  <c r="P15" i="15"/>
  <c r="T15" i="15" s="1"/>
  <c r="P14" i="15"/>
  <c r="T14" i="15" s="1"/>
  <c r="P13" i="15"/>
  <c r="T13" i="15" s="1"/>
  <c r="P11" i="15"/>
  <c r="T11" i="15" s="1"/>
  <c r="N10" i="15"/>
  <c r="N33" i="15" s="1"/>
  <c r="M10" i="15"/>
  <c r="M33" i="15" s="1"/>
  <c r="K10" i="15"/>
  <c r="K33" i="15" s="1"/>
  <c r="J10" i="15"/>
  <c r="J33" i="15" s="1"/>
  <c r="I10" i="15"/>
  <c r="I33" i="15" s="1"/>
  <c r="H10" i="15"/>
  <c r="H33" i="15" s="1"/>
  <c r="G10" i="15"/>
  <c r="G33" i="15" s="1"/>
  <c r="F10" i="15"/>
  <c r="F33" i="15" s="1"/>
  <c r="D10" i="15"/>
  <c r="D33" i="15" s="1"/>
  <c r="C10" i="15"/>
  <c r="C33" i="15" s="1"/>
  <c r="N7" i="15"/>
  <c r="M7" i="15"/>
  <c r="K7" i="15"/>
  <c r="J7" i="15"/>
  <c r="I7" i="15"/>
  <c r="H7" i="15"/>
  <c r="G7" i="15"/>
  <c r="F7" i="15"/>
  <c r="E7" i="15"/>
  <c r="D7" i="15"/>
  <c r="C7" i="15"/>
  <c r="P6" i="15"/>
  <c r="T6" i="15" s="1"/>
  <c r="Q30" i="15" l="1"/>
  <c r="E10" i="15"/>
  <c r="E33" i="15" s="1"/>
  <c r="N34" i="15"/>
  <c r="I34" i="15"/>
  <c r="J34" i="15"/>
  <c r="F34" i="15"/>
  <c r="L7" i="15"/>
  <c r="P12" i="15"/>
  <c r="L10" i="15"/>
  <c r="L33" i="15" s="1"/>
  <c r="G34" i="15"/>
  <c r="K34" i="15"/>
  <c r="D34" i="15"/>
  <c r="H34" i="15"/>
  <c r="M34" i="15"/>
  <c r="P5" i="15"/>
  <c r="P10" i="15" l="1"/>
  <c r="T12" i="15"/>
  <c r="T10" i="15" s="1"/>
  <c r="T33" i="15" s="1"/>
  <c r="Q5" i="15"/>
  <c r="T5" i="15"/>
  <c r="T7" i="15" s="1"/>
  <c r="E34" i="15"/>
  <c r="L34" i="15"/>
  <c r="P7" i="15"/>
  <c r="U7" i="15" s="1"/>
  <c r="Q10" i="15" l="1"/>
  <c r="U10" i="15"/>
  <c r="V10" i="15" s="1"/>
  <c r="V7" i="15"/>
  <c r="M333" i="10"/>
  <c r="M332" i="10"/>
  <c r="M331" i="10"/>
  <c r="M330" i="10"/>
  <c r="M329" i="10"/>
  <c r="M328" i="10"/>
  <c r="M327" i="10"/>
  <c r="M326" i="10"/>
  <c r="M325" i="10"/>
  <c r="M324" i="10"/>
  <c r="M323" i="10"/>
  <c r="M322" i="10"/>
  <c r="M321" i="10"/>
  <c r="M320" i="10"/>
  <c r="M319" i="10"/>
  <c r="M318" i="10"/>
  <c r="M317" i="10"/>
  <c r="M316" i="10"/>
  <c r="M315" i="10"/>
  <c r="M314" i="10"/>
  <c r="M313" i="10"/>
  <c r="M312" i="10"/>
  <c r="M311" i="10"/>
  <c r="M310" i="10"/>
  <c r="M309" i="10"/>
  <c r="M308" i="10"/>
  <c r="M307" i="10"/>
  <c r="M306" i="10"/>
  <c r="M305" i="10"/>
  <c r="M304" i="10"/>
  <c r="M303" i="10"/>
  <c r="M302" i="10"/>
  <c r="M301" i="10"/>
  <c r="M300" i="10"/>
  <c r="M299" i="10"/>
  <c r="M298" i="10"/>
  <c r="M297" i="10"/>
  <c r="M296" i="10"/>
  <c r="M295" i="10"/>
  <c r="M294" i="10"/>
  <c r="M293" i="10"/>
  <c r="M292" i="10"/>
  <c r="M291" i="10"/>
  <c r="M290" i="10"/>
  <c r="M289" i="10"/>
  <c r="M288" i="10"/>
  <c r="M287" i="10"/>
  <c r="M286" i="10"/>
  <c r="M285" i="10"/>
  <c r="M284" i="10"/>
  <c r="M283" i="10"/>
  <c r="M282" i="10"/>
  <c r="M281" i="10"/>
  <c r="M280" i="10"/>
  <c r="M279" i="10"/>
  <c r="M278" i="10"/>
  <c r="M277" i="10"/>
  <c r="M276" i="10"/>
  <c r="M275" i="10"/>
  <c r="M274" i="10"/>
  <c r="M273" i="10"/>
  <c r="M272" i="10"/>
  <c r="M271" i="10"/>
  <c r="M270" i="10"/>
  <c r="M269" i="10"/>
  <c r="M268" i="10"/>
  <c r="M267" i="10"/>
  <c r="M266" i="10"/>
  <c r="M265" i="10"/>
  <c r="M264" i="10"/>
  <c r="M263" i="10"/>
  <c r="M262" i="10"/>
  <c r="M261" i="10"/>
  <c r="M260" i="10"/>
  <c r="M259" i="10"/>
  <c r="M258" i="10"/>
  <c r="M257" i="10"/>
  <c r="M256" i="10"/>
  <c r="M255" i="10"/>
  <c r="M254" i="10"/>
  <c r="M253" i="10"/>
  <c r="M252" i="10"/>
  <c r="M251" i="10"/>
  <c r="M250" i="10"/>
  <c r="M249" i="10"/>
  <c r="M248" i="10"/>
  <c r="M247" i="10"/>
  <c r="M246" i="10"/>
  <c r="M245" i="10"/>
  <c r="M244" i="10"/>
  <c r="M243" i="10"/>
  <c r="M242" i="10"/>
  <c r="M241" i="10"/>
  <c r="M240" i="10"/>
  <c r="M239" i="10"/>
  <c r="M238" i="10"/>
  <c r="M237" i="10"/>
  <c r="M236" i="10"/>
  <c r="M235" i="10"/>
  <c r="M234" i="10"/>
  <c r="M233" i="10"/>
  <c r="M232" i="10"/>
  <c r="M231" i="10"/>
  <c r="M230" i="10"/>
  <c r="M229" i="10"/>
  <c r="M228" i="10"/>
  <c r="M227" i="10"/>
  <c r="M226" i="10"/>
  <c r="M225" i="10"/>
  <c r="M224" i="10"/>
  <c r="M223" i="10"/>
  <c r="M222" i="10"/>
  <c r="M221" i="10"/>
  <c r="M220" i="10"/>
  <c r="M219" i="10"/>
  <c r="M218" i="10"/>
  <c r="M217" i="10"/>
  <c r="M216" i="10"/>
  <c r="M215" i="10"/>
  <c r="M214" i="10"/>
  <c r="M213" i="10"/>
  <c r="M212" i="10"/>
  <c r="M211" i="10"/>
  <c r="M210" i="10"/>
  <c r="M209" i="10"/>
  <c r="M208" i="10"/>
  <c r="M207" i="10"/>
  <c r="M206" i="10"/>
  <c r="M205" i="10"/>
  <c r="M204" i="10"/>
  <c r="M203" i="10"/>
  <c r="M202" i="10"/>
  <c r="M201" i="10"/>
  <c r="M200" i="10"/>
  <c r="M199" i="10"/>
  <c r="M198" i="10"/>
  <c r="M197" i="10"/>
  <c r="M196" i="10"/>
  <c r="M195" i="10"/>
  <c r="M194" i="10"/>
  <c r="M193" i="10"/>
  <c r="M192" i="10"/>
  <c r="M191" i="10"/>
  <c r="M190" i="10"/>
  <c r="M189" i="10"/>
  <c r="M188" i="10"/>
  <c r="M187" i="10"/>
  <c r="M186" i="10"/>
  <c r="M185" i="10"/>
  <c r="M184" i="10"/>
  <c r="M183" i="10"/>
  <c r="M182" i="10"/>
  <c r="M181" i="10"/>
  <c r="M180" i="10"/>
  <c r="M179" i="10"/>
  <c r="M178" i="10"/>
  <c r="M177" i="10"/>
  <c r="M176" i="10"/>
  <c r="M175" i="10"/>
  <c r="M174" i="10"/>
  <c r="M173" i="10"/>
  <c r="M172" i="10"/>
  <c r="M171" i="10"/>
  <c r="M170" i="10"/>
  <c r="M169" i="10"/>
  <c r="M168" i="10"/>
  <c r="M167" i="10"/>
  <c r="M166" i="10"/>
  <c r="M165" i="10"/>
  <c r="M164" i="10"/>
  <c r="M163" i="10"/>
  <c r="M162" i="10"/>
  <c r="M161" i="10"/>
  <c r="M160" i="10"/>
  <c r="M159" i="10"/>
  <c r="M158" i="10"/>
  <c r="M157" i="10"/>
  <c r="M156" i="10"/>
  <c r="M155" i="10"/>
  <c r="M154" i="10"/>
  <c r="M153" i="10"/>
  <c r="M152" i="10"/>
  <c r="M151" i="10"/>
  <c r="M150" i="10"/>
  <c r="M149" i="10"/>
  <c r="M148" i="10"/>
  <c r="M147" i="10"/>
  <c r="M146" i="10"/>
  <c r="M145" i="10"/>
  <c r="M144" i="10"/>
  <c r="M143" i="10"/>
  <c r="M142" i="10"/>
  <c r="M141" i="10"/>
  <c r="M140" i="10"/>
  <c r="M139" i="10"/>
  <c r="M138" i="10"/>
  <c r="M137" i="10"/>
  <c r="M136" i="10"/>
  <c r="M135" i="10"/>
  <c r="M134" i="10"/>
  <c r="M133" i="10"/>
  <c r="M132" i="10"/>
  <c r="M131" i="10"/>
  <c r="M130" i="10"/>
  <c r="M129" i="10"/>
  <c r="M128" i="10"/>
  <c r="M127" i="10"/>
  <c r="M126" i="10"/>
  <c r="M125" i="10"/>
  <c r="M124" i="10"/>
  <c r="M123" i="10"/>
  <c r="M122" i="10"/>
  <c r="M121" i="10"/>
  <c r="M120" i="10"/>
  <c r="M119" i="10"/>
  <c r="M118" i="10"/>
  <c r="M117" i="10"/>
  <c r="M116" i="10"/>
  <c r="M115" i="10"/>
  <c r="M114" i="10"/>
  <c r="M113" i="10"/>
  <c r="M112" i="10"/>
  <c r="M111" i="10"/>
  <c r="M110" i="10"/>
  <c r="M109" i="10"/>
  <c r="M108" i="10"/>
  <c r="M107" i="10"/>
  <c r="M106" i="10"/>
  <c r="M105" i="10"/>
  <c r="M104" i="10"/>
  <c r="M103" i="10"/>
  <c r="M102" i="10"/>
  <c r="M101" i="10"/>
  <c r="M100" i="10"/>
  <c r="M99" i="10"/>
  <c r="M98" i="10"/>
  <c r="M97" i="10"/>
  <c r="M96" i="10"/>
  <c r="M95" i="10"/>
  <c r="M94" i="10"/>
  <c r="M93" i="10"/>
  <c r="M92" i="10"/>
  <c r="M91" i="10"/>
  <c r="M90" i="10"/>
  <c r="M89" i="10"/>
  <c r="M88" i="10"/>
  <c r="M87" i="10"/>
  <c r="M86" i="10"/>
  <c r="M85" i="10"/>
  <c r="M84" i="10"/>
  <c r="M83" i="10"/>
  <c r="M82" i="10"/>
  <c r="M81" i="10"/>
  <c r="M80" i="10"/>
  <c r="M79" i="10"/>
  <c r="M78" i="10"/>
  <c r="M77" i="10"/>
  <c r="M76" i="10"/>
  <c r="M75" i="10"/>
  <c r="M74" i="10"/>
  <c r="M73" i="10"/>
  <c r="M72" i="10"/>
  <c r="M71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M4" i="10"/>
  <c r="M3" i="10"/>
  <c r="M2" i="10"/>
  <c r="M331" i="9"/>
  <c r="M330" i="9"/>
  <c r="M329" i="9"/>
  <c r="M328" i="9"/>
  <c r="M327" i="9"/>
  <c r="M326" i="9"/>
  <c r="M325" i="9"/>
  <c r="M324" i="9"/>
  <c r="M323" i="9"/>
  <c r="M322" i="9"/>
  <c r="M321" i="9"/>
  <c r="M320" i="9"/>
  <c r="M319" i="9"/>
  <c r="M318" i="9"/>
  <c r="M317" i="9"/>
  <c r="M316" i="9"/>
  <c r="M315" i="9"/>
  <c r="M314" i="9"/>
  <c r="M313" i="9"/>
  <c r="M312" i="9"/>
  <c r="M311" i="9"/>
  <c r="M310" i="9"/>
  <c r="M309" i="9"/>
  <c r="M308" i="9"/>
  <c r="M307" i="9"/>
  <c r="M306" i="9"/>
  <c r="M305" i="9"/>
  <c r="M304" i="9"/>
  <c r="M303" i="9"/>
  <c r="M302" i="9"/>
  <c r="M301" i="9"/>
  <c r="M300" i="9"/>
  <c r="M299" i="9"/>
  <c r="M298" i="9"/>
  <c r="M297" i="9"/>
  <c r="M296" i="9"/>
  <c r="M295" i="9"/>
  <c r="M294" i="9"/>
  <c r="M293" i="9"/>
  <c r="M292" i="9"/>
  <c r="M291" i="9"/>
  <c r="M290" i="9"/>
  <c r="M289" i="9"/>
  <c r="M288" i="9"/>
  <c r="M287" i="9"/>
  <c r="M286" i="9"/>
  <c r="M285" i="9"/>
  <c r="M284" i="9"/>
  <c r="M283" i="9"/>
  <c r="M282" i="9"/>
  <c r="M281" i="9"/>
  <c r="M280" i="9"/>
  <c r="M279" i="9"/>
  <c r="M278" i="9"/>
  <c r="M277" i="9"/>
  <c r="M276" i="9"/>
  <c r="M275" i="9"/>
  <c r="M274" i="9"/>
  <c r="M273" i="9"/>
  <c r="M272" i="9"/>
  <c r="M271" i="9"/>
  <c r="M270" i="9"/>
  <c r="M269" i="9"/>
  <c r="M268" i="9"/>
  <c r="M267" i="9"/>
  <c r="M266" i="9"/>
  <c r="M265" i="9"/>
  <c r="M264" i="9"/>
  <c r="M263" i="9"/>
  <c r="M262" i="9"/>
  <c r="M261" i="9"/>
  <c r="M260" i="9"/>
  <c r="M259" i="9"/>
  <c r="M258" i="9"/>
  <c r="M257" i="9"/>
  <c r="M256" i="9"/>
  <c r="M255" i="9"/>
  <c r="M254" i="9"/>
  <c r="M253" i="9"/>
  <c r="M252" i="9"/>
  <c r="M251" i="9"/>
  <c r="M250" i="9"/>
  <c r="M249" i="9"/>
  <c r="M248" i="9"/>
  <c r="M247" i="9"/>
  <c r="M246" i="9"/>
  <c r="M245" i="9"/>
  <c r="M244" i="9"/>
  <c r="M243" i="9"/>
  <c r="M242" i="9"/>
  <c r="M241" i="9"/>
  <c r="M240" i="9"/>
  <c r="M239" i="9"/>
  <c r="M238" i="9"/>
  <c r="M237" i="9"/>
  <c r="M236" i="9"/>
  <c r="M235" i="9"/>
  <c r="M234" i="9"/>
  <c r="M233" i="9"/>
  <c r="M232" i="9"/>
  <c r="M231" i="9"/>
  <c r="M230" i="9"/>
  <c r="M229" i="9"/>
  <c r="M228" i="9"/>
  <c r="M227" i="9"/>
  <c r="M226" i="9"/>
  <c r="M225" i="9"/>
  <c r="M224" i="9"/>
  <c r="M223" i="9"/>
  <c r="M222" i="9"/>
  <c r="M221" i="9"/>
  <c r="M220" i="9"/>
  <c r="M219" i="9"/>
  <c r="M218" i="9"/>
  <c r="M217" i="9"/>
  <c r="M216" i="9"/>
  <c r="M215" i="9"/>
  <c r="M214" i="9"/>
  <c r="M213" i="9"/>
  <c r="M212" i="9"/>
  <c r="M211" i="9"/>
  <c r="M210" i="9"/>
  <c r="M209" i="9"/>
  <c r="M208" i="9"/>
  <c r="M207" i="9"/>
  <c r="M206" i="9"/>
  <c r="M205" i="9"/>
  <c r="M204" i="9"/>
  <c r="M203" i="9"/>
  <c r="M202" i="9"/>
  <c r="M201" i="9"/>
  <c r="M200" i="9"/>
  <c r="M199" i="9"/>
  <c r="M198" i="9"/>
  <c r="M197" i="9"/>
  <c r="M196" i="9"/>
  <c r="M195" i="9"/>
  <c r="M194" i="9"/>
  <c r="M193" i="9"/>
  <c r="M192" i="9"/>
  <c r="M191" i="9"/>
  <c r="M190" i="9"/>
  <c r="M189" i="9"/>
  <c r="M188" i="9"/>
  <c r="M187" i="9"/>
  <c r="M186" i="9"/>
  <c r="M185" i="9"/>
  <c r="M184" i="9"/>
  <c r="M183" i="9"/>
  <c r="M182" i="9"/>
  <c r="M181" i="9"/>
  <c r="M180" i="9"/>
  <c r="M179" i="9"/>
  <c r="M178" i="9"/>
  <c r="M177" i="9"/>
  <c r="M176" i="9"/>
  <c r="M175" i="9"/>
  <c r="M174" i="9"/>
  <c r="M173" i="9"/>
  <c r="M172" i="9"/>
  <c r="M171" i="9"/>
  <c r="M170" i="9"/>
  <c r="M169" i="9"/>
  <c r="M168" i="9"/>
  <c r="M167" i="9"/>
  <c r="M166" i="9"/>
  <c r="M165" i="9"/>
  <c r="M164" i="9"/>
  <c r="M163" i="9"/>
  <c r="M162" i="9"/>
  <c r="M161" i="9"/>
  <c r="M160" i="9"/>
  <c r="M159" i="9"/>
  <c r="M158" i="9"/>
  <c r="M157" i="9"/>
  <c r="M156" i="9"/>
  <c r="M155" i="9"/>
  <c r="M154" i="9"/>
  <c r="M153" i="9"/>
  <c r="M152" i="9"/>
  <c r="M151" i="9"/>
  <c r="M150" i="9"/>
  <c r="M149" i="9"/>
  <c r="M148" i="9"/>
  <c r="M147" i="9"/>
  <c r="M146" i="9"/>
  <c r="M145" i="9"/>
  <c r="M144" i="9"/>
  <c r="M143" i="9"/>
  <c r="M142" i="9"/>
  <c r="M141" i="9"/>
  <c r="M140" i="9"/>
  <c r="M139" i="9"/>
  <c r="M138" i="9"/>
  <c r="M137" i="9"/>
  <c r="M136" i="9"/>
  <c r="M135" i="9"/>
  <c r="M134" i="9"/>
  <c r="M133" i="9"/>
  <c r="M132" i="9"/>
  <c r="M131" i="9"/>
  <c r="M130" i="9"/>
  <c r="M129" i="9"/>
  <c r="M128" i="9"/>
  <c r="M127" i="9"/>
  <c r="M126" i="9"/>
  <c r="M125" i="9"/>
  <c r="M124" i="9"/>
  <c r="M123" i="9"/>
  <c r="M122" i="9"/>
  <c r="M121" i="9"/>
  <c r="M120" i="9"/>
  <c r="M119" i="9"/>
  <c r="M118" i="9"/>
  <c r="M117" i="9"/>
  <c r="M116" i="9"/>
  <c r="M115" i="9"/>
  <c r="M114" i="9"/>
  <c r="M113" i="9"/>
  <c r="M112" i="9"/>
  <c r="M111" i="9"/>
  <c r="M110" i="9"/>
  <c r="M109" i="9"/>
  <c r="M108" i="9"/>
  <c r="M107" i="9"/>
  <c r="M106" i="9"/>
  <c r="M105" i="9"/>
  <c r="M104" i="9"/>
  <c r="M103" i="9"/>
  <c r="M102" i="9"/>
  <c r="M101" i="9"/>
  <c r="M100" i="9"/>
  <c r="M99" i="9"/>
  <c r="M98" i="9"/>
  <c r="M97" i="9"/>
  <c r="M96" i="9"/>
  <c r="M95" i="9"/>
  <c r="M94" i="9"/>
  <c r="M93" i="9"/>
  <c r="M92" i="9"/>
  <c r="M91" i="9"/>
  <c r="M90" i="9"/>
  <c r="M89" i="9"/>
  <c r="M88" i="9"/>
  <c r="M87" i="9"/>
  <c r="M86" i="9"/>
  <c r="M85" i="9"/>
  <c r="M84" i="9"/>
  <c r="M83" i="9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5" i="9"/>
  <c r="M4" i="9"/>
  <c r="M3" i="9"/>
  <c r="M2" i="9"/>
  <c r="M319" i="8"/>
  <c r="M318" i="8"/>
  <c r="M317" i="8"/>
  <c r="M316" i="8"/>
  <c r="M315" i="8"/>
  <c r="M314" i="8"/>
  <c r="M313" i="8"/>
  <c r="M312" i="8"/>
  <c r="M311" i="8"/>
  <c r="M310" i="8"/>
  <c r="M309" i="8"/>
  <c r="M308" i="8"/>
  <c r="M307" i="8"/>
  <c r="M306" i="8"/>
  <c r="M305" i="8"/>
  <c r="M304" i="8"/>
  <c r="M303" i="8"/>
  <c r="M302" i="8"/>
  <c r="M301" i="8"/>
  <c r="M300" i="8"/>
  <c r="M299" i="8"/>
  <c r="M298" i="8"/>
  <c r="M297" i="8"/>
  <c r="M296" i="8"/>
  <c r="M295" i="8"/>
  <c r="M294" i="8"/>
  <c r="M293" i="8"/>
  <c r="M292" i="8"/>
  <c r="M291" i="8"/>
  <c r="M290" i="8"/>
  <c r="M289" i="8"/>
  <c r="M288" i="8"/>
  <c r="M287" i="8"/>
  <c r="M286" i="8"/>
  <c r="M285" i="8"/>
  <c r="M284" i="8"/>
  <c r="M283" i="8"/>
  <c r="M282" i="8"/>
  <c r="M281" i="8"/>
  <c r="M280" i="8"/>
  <c r="M279" i="8"/>
  <c r="M278" i="8"/>
  <c r="M277" i="8"/>
  <c r="M276" i="8"/>
  <c r="M275" i="8"/>
  <c r="M274" i="8"/>
  <c r="M273" i="8"/>
  <c r="M272" i="8"/>
  <c r="M271" i="8"/>
  <c r="M270" i="8"/>
  <c r="M269" i="8"/>
  <c r="M268" i="8"/>
  <c r="M267" i="8"/>
  <c r="M266" i="8"/>
  <c r="M265" i="8"/>
  <c r="M264" i="8"/>
  <c r="M263" i="8"/>
  <c r="M262" i="8"/>
  <c r="M261" i="8"/>
  <c r="M260" i="8"/>
  <c r="M259" i="8"/>
  <c r="M258" i="8"/>
  <c r="M257" i="8"/>
  <c r="M256" i="8"/>
  <c r="M255" i="8"/>
  <c r="M254" i="8"/>
  <c r="M253" i="8"/>
  <c r="M252" i="8"/>
  <c r="M251" i="8"/>
  <c r="M250" i="8"/>
  <c r="M249" i="8"/>
  <c r="M248" i="8"/>
  <c r="M247" i="8"/>
  <c r="M246" i="8"/>
  <c r="M245" i="8"/>
  <c r="M244" i="8"/>
  <c r="M243" i="8"/>
  <c r="M242" i="8"/>
  <c r="M241" i="8"/>
  <c r="M240" i="8"/>
  <c r="M239" i="8"/>
  <c r="M238" i="8"/>
  <c r="M237" i="8"/>
  <c r="M236" i="8"/>
  <c r="M235" i="8"/>
  <c r="M234" i="8"/>
  <c r="M233" i="8"/>
  <c r="M232" i="8"/>
  <c r="M231" i="8"/>
  <c r="M230" i="8"/>
  <c r="M229" i="8"/>
  <c r="M228" i="8"/>
  <c r="M227" i="8"/>
  <c r="M226" i="8"/>
  <c r="M225" i="8"/>
  <c r="M224" i="8"/>
  <c r="M223" i="8"/>
  <c r="M222" i="8"/>
  <c r="M221" i="8"/>
  <c r="M220" i="8"/>
  <c r="M219" i="8"/>
  <c r="M218" i="8"/>
  <c r="M217" i="8"/>
  <c r="M216" i="8"/>
  <c r="M215" i="8"/>
  <c r="M214" i="8"/>
  <c r="M213" i="8"/>
  <c r="M212" i="8"/>
  <c r="M211" i="8"/>
  <c r="M210" i="8"/>
  <c r="M209" i="8"/>
  <c r="M208" i="8"/>
  <c r="M207" i="8"/>
  <c r="M206" i="8"/>
  <c r="M205" i="8"/>
  <c r="M204" i="8"/>
  <c r="M203" i="8"/>
  <c r="M202" i="8"/>
  <c r="M201" i="8"/>
  <c r="M200" i="8"/>
  <c r="M199" i="8"/>
  <c r="M198" i="8"/>
  <c r="M197" i="8"/>
  <c r="M196" i="8"/>
  <c r="M195" i="8"/>
  <c r="M194" i="8"/>
  <c r="M193" i="8"/>
  <c r="M192" i="8"/>
  <c r="M191" i="8"/>
  <c r="M190" i="8"/>
  <c r="M189" i="8"/>
  <c r="M188" i="8"/>
  <c r="M187" i="8"/>
  <c r="M186" i="8"/>
  <c r="M185" i="8"/>
  <c r="M184" i="8"/>
  <c r="M183" i="8"/>
  <c r="M182" i="8"/>
  <c r="M181" i="8"/>
  <c r="M180" i="8"/>
  <c r="M179" i="8"/>
  <c r="M178" i="8"/>
  <c r="M177" i="8"/>
  <c r="M176" i="8"/>
  <c r="M175" i="8"/>
  <c r="M174" i="8"/>
  <c r="M173" i="8"/>
  <c r="M172" i="8"/>
  <c r="M171" i="8"/>
  <c r="M170" i="8"/>
  <c r="M169" i="8"/>
  <c r="M168" i="8"/>
  <c r="M167" i="8"/>
  <c r="M166" i="8"/>
  <c r="M165" i="8"/>
  <c r="M164" i="8"/>
  <c r="M163" i="8"/>
  <c r="M162" i="8"/>
  <c r="M161" i="8"/>
  <c r="M160" i="8"/>
  <c r="M159" i="8"/>
  <c r="M158" i="8"/>
  <c r="M157" i="8"/>
  <c r="M156" i="8"/>
  <c r="M155" i="8"/>
  <c r="M154" i="8"/>
  <c r="M153" i="8"/>
  <c r="M152" i="8"/>
  <c r="M151" i="8"/>
  <c r="M150" i="8"/>
  <c r="M149" i="8"/>
  <c r="M148" i="8"/>
  <c r="M147" i="8"/>
  <c r="M146" i="8"/>
  <c r="M145" i="8"/>
  <c r="M144" i="8"/>
  <c r="M143" i="8"/>
  <c r="M142" i="8"/>
  <c r="M141" i="8"/>
  <c r="M140" i="8"/>
  <c r="M139" i="8"/>
  <c r="M138" i="8"/>
  <c r="M137" i="8"/>
  <c r="M136" i="8"/>
  <c r="M135" i="8"/>
  <c r="M134" i="8"/>
  <c r="M133" i="8"/>
  <c r="M132" i="8"/>
  <c r="M131" i="8"/>
  <c r="M130" i="8"/>
  <c r="M129" i="8"/>
  <c r="M128" i="8"/>
  <c r="M127" i="8"/>
  <c r="M126" i="8"/>
  <c r="M125" i="8"/>
  <c r="M124" i="8"/>
  <c r="M123" i="8"/>
  <c r="M122" i="8"/>
  <c r="M121" i="8"/>
  <c r="M120" i="8"/>
  <c r="M119" i="8"/>
  <c r="M118" i="8"/>
  <c r="M117" i="8"/>
  <c r="M116" i="8"/>
  <c r="M115" i="8"/>
  <c r="M114" i="8"/>
  <c r="M113" i="8"/>
  <c r="M112" i="8"/>
  <c r="M111" i="8"/>
  <c r="M110" i="8"/>
  <c r="M109" i="8"/>
  <c r="M108" i="8"/>
  <c r="M107" i="8"/>
  <c r="M106" i="8"/>
  <c r="M105" i="8"/>
  <c r="M104" i="8"/>
  <c r="M103" i="8"/>
  <c r="M102" i="8"/>
  <c r="M101" i="8"/>
  <c r="M100" i="8"/>
  <c r="M99" i="8"/>
  <c r="M98" i="8"/>
  <c r="M97" i="8"/>
  <c r="M96" i="8"/>
  <c r="M95" i="8"/>
  <c r="M94" i="8"/>
  <c r="M93" i="8"/>
  <c r="M92" i="8"/>
  <c r="M91" i="8"/>
  <c r="M90" i="8"/>
  <c r="M89" i="8"/>
  <c r="M88" i="8"/>
  <c r="M87" i="8"/>
  <c r="M86" i="8"/>
  <c r="M85" i="8"/>
  <c r="M84" i="8"/>
  <c r="M83" i="8"/>
  <c r="M82" i="8"/>
  <c r="M81" i="8"/>
  <c r="M80" i="8"/>
  <c r="M79" i="8"/>
  <c r="M78" i="8"/>
  <c r="M77" i="8"/>
  <c r="M76" i="8"/>
  <c r="M75" i="8"/>
  <c r="M74" i="8"/>
  <c r="M73" i="8"/>
  <c r="M72" i="8"/>
  <c r="M71" i="8"/>
  <c r="M70" i="8"/>
  <c r="M69" i="8"/>
  <c r="M68" i="8"/>
  <c r="M67" i="8"/>
  <c r="M66" i="8"/>
  <c r="M65" i="8"/>
  <c r="M64" i="8"/>
  <c r="M63" i="8"/>
  <c r="M62" i="8"/>
  <c r="M61" i="8"/>
  <c r="M60" i="8"/>
  <c r="M59" i="8"/>
  <c r="M58" i="8"/>
  <c r="M57" i="8"/>
  <c r="M56" i="8"/>
  <c r="M55" i="8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M2" i="8"/>
  <c r="M292" i="6"/>
  <c r="M291" i="6"/>
  <c r="M290" i="6"/>
  <c r="M289" i="6"/>
  <c r="M288" i="6"/>
  <c r="M287" i="6"/>
  <c r="M286" i="6"/>
  <c r="M285" i="6"/>
  <c r="M284" i="6"/>
  <c r="M283" i="6"/>
  <c r="M282" i="6"/>
  <c r="M281" i="6"/>
  <c r="M280" i="6"/>
  <c r="M279" i="6"/>
  <c r="M278" i="6"/>
  <c r="M277" i="6"/>
  <c r="M276" i="6"/>
  <c r="M275" i="6"/>
  <c r="M274" i="6"/>
  <c r="M273" i="6"/>
  <c r="M272" i="6"/>
  <c r="M271" i="6"/>
  <c r="M270" i="6"/>
  <c r="M269" i="6"/>
  <c r="M268" i="6"/>
  <c r="M267" i="6"/>
  <c r="M266" i="6"/>
  <c r="M265" i="6"/>
  <c r="M264" i="6"/>
  <c r="M263" i="6"/>
  <c r="M262" i="6"/>
  <c r="M261" i="6"/>
  <c r="M260" i="6"/>
  <c r="M259" i="6"/>
  <c r="M258" i="6"/>
  <c r="M257" i="6"/>
  <c r="M256" i="6"/>
  <c r="M255" i="6"/>
  <c r="M254" i="6"/>
  <c r="M253" i="6"/>
  <c r="M252" i="6"/>
  <c r="M251" i="6"/>
  <c r="M250" i="6"/>
  <c r="M249" i="6"/>
  <c r="M248" i="6"/>
  <c r="M247" i="6"/>
  <c r="M246" i="6"/>
  <c r="M245" i="6"/>
  <c r="M244" i="6"/>
  <c r="M243" i="6"/>
  <c r="M242" i="6"/>
  <c r="M241" i="6"/>
  <c r="M240" i="6"/>
  <c r="M239" i="6"/>
  <c r="M238" i="6"/>
  <c r="M237" i="6"/>
  <c r="M236" i="6"/>
  <c r="M235" i="6"/>
  <c r="M234" i="6"/>
  <c r="M233" i="6"/>
  <c r="M232" i="6"/>
  <c r="M231" i="6"/>
  <c r="M230" i="6"/>
  <c r="M229" i="6"/>
  <c r="M228" i="6"/>
  <c r="M227" i="6"/>
  <c r="M226" i="6"/>
  <c r="M225" i="6"/>
  <c r="M224" i="6"/>
  <c r="M223" i="6"/>
  <c r="M222" i="6"/>
  <c r="M221" i="6"/>
  <c r="M220" i="6"/>
  <c r="M219" i="6"/>
  <c r="M218" i="6"/>
  <c r="M217" i="6"/>
  <c r="M216" i="6"/>
  <c r="M215" i="6"/>
  <c r="M214" i="6"/>
  <c r="M213" i="6"/>
  <c r="M212" i="6"/>
  <c r="M211" i="6"/>
  <c r="M210" i="6"/>
  <c r="M209" i="6"/>
  <c r="M208" i="6"/>
  <c r="M207" i="6"/>
  <c r="M206" i="6"/>
  <c r="M205" i="6"/>
  <c r="M204" i="6"/>
  <c r="M203" i="6"/>
  <c r="M202" i="6"/>
  <c r="M201" i="6"/>
  <c r="M200" i="6"/>
  <c r="M199" i="6"/>
  <c r="M198" i="6"/>
  <c r="M197" i="6"/>
  <c r="M196" i="6"/>
  <c r="M195" i="6"/>
  <c r="M194" i="6"/>
  <c r="M193" i="6"/>
  <c r="M192" i="6"/>
  <c r="M191" i="6"/>
  <c r="M190" i="6"/>
  <c r="M189" i="6"/>
  <c r="M188" i="6"/>
  <c r="M187" i="6"/>
  <c r="M186" i="6"/>
  <c r="M185" i="6"/>
  <c r="M184" i="6"/>
  <c r="M183" i="6"/>
  <c r="M182" i="6"/>
  <c r="M181" i="6"/>
  <c r="M180" i="6"/>
  <c r="M179" i="6"/>
  <c r="M178" i="6"/>
  <c r="M177" i="6"/>
  <c r="M176" i="6"/>
  <c r="M175" i="6"/>
  <c r="M174" i="6"/>
  <c r="M173" i="6"/>
  <c r="M172" i="6"/>
  <c r="M171" i="6"/>
  <c r="M170" i="6"/>
  <c r="M169" i="6"/>
  <c r="M168" i="6"/>
  <c r="M167" i="6"/>
  <c r="M166" i="6"/>
  <c r="M165" i="6"/>
  <c r="M164" i="6"/>
  <c r="M163" i="6"/>
  <c r="M162" i="6"/>
  <c r="M161" i="6"/>
  <c r="M160" i="6"/>
  <c r="M159" i="6"/>
  <c r="M158" i="6"/>
  <c r="M157" i="6"/>
  <c r="M156" i="6"/>
  <c r="M155" i="6"/>
  <c r="M154" i="6"/>
  <c r="M153" i="6"/>
  <c r="M152" i="6"/>
  <c r="M151" i="6"/>
  <c r="M150" i="6"/>
  <c r="M149" i="6"/>
  <c r="M148" i="6"/>
  <c r="M147" i="6"/>
  <c r="M146" i="6"/>
  <c r="M145" i="6"/>
  <c r="M144" i="6"/>
  <c r="M143" i="6"/>
  <c r="M142" i="6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" i="6"/>
  <c r="M2" i="6"/>
  <c r="M289" i="5"/>
  <c r="M288" i="5"/>
  <c r="M287" i="5"/>
  <c r="M286" i="5"/>
  <c r="M285" i="5"/>
  <c r="M284" i="5"/>
  <c r="M283" i="5"/>
  <c r="M282" i="5"/>
  <c r="M281" i="5"/>
  <c r="M280" i="5"/>
  <c r="M279" i="5"/>
  <c r="M278" i="5"/>
  <c r="M277" i="5"/>
  <c r="M276" i="5"/>
  <c r="M275" i="5"/>
  <c r="M274" i="5"/>
  <c r="M273" i="5"/>
  <c r="M272" i="5"/>
  <c r="M271" i="5"/>
  <c r="M270" i="5"/>
  <c r="M269" i="5"/>
  <c r="M268" i="5"/>
  <c r="M267" i="5"/>
  <c r="M266" i="5"/>
  <c r="M265" i="5"/>
  <c r="M264" i="5"/>
  <c r="M263" i="5"/>
  <c r="M262" i="5"/>
  <c r="M261" i="5"/>
  <c r="M260" i="5"/>
  <c r="M259" i="5"/>
  <c r="M258" i="5"/>
  <c r="M257" i="5"/>
  <c r="M256" i="5"/>
  <c r="M255" i="5"/>
  <c r="M254" i="5"/>
  <c r="M253" i="5"/>
  <c r="M252" i="5"/>
  <c r="M251" i="5"/>
  <c r="M250" i="5"/>
  <c r="M249" i="5"/>
  <c r="M248" i="5"/>
  <c r="M247" i="5"/>
  <c r="M246" i="5"/>
  <c r="M245" i="5"/>
  <c r="M244" i="5"/>
  <c r="M243" i="5"/>
  <c r="M242" i="5"/>
  <c r="M241" i="5"/>
  <c r="M240" i="5"/>
  <c r="M239" i="5"/>
  <c r="M238" i="5"/>
  <c r="M237" i="5"/>
  <c r="M236" i="5"/>
  <c r="M235" i="5"/>
  <c r="M234" i="5"/>
  <c r="M233" i="5"/>
  <c r="M232" i="5"/>
  <c r="M231" i="5"/>
  <c r="M230" i="5"/>
  <c r="M229" i="5"/>
  <c r="M228" i="5"/>
  <c r="M227" i="5"/>
  <c r="M226" i="5"/>
  <c r="M225" i="5"/>
  <c r="M224" i="5"/>
  <c r="M223" i="5"/>
  <c r="M222" i="5"/>
  <c r="M221" i="5"/>
  <c r="M220" i="5"/>
  <c r="M219" i="5"/>
  <c r="M218" i="5"/>
  <c r="M217" i="5"/>
  <c r="M216" i="5"/>
  <c r="M215" i="5"/>
  <c r="M214" i="5"/>
  <c r="M213" i="5"/>
  <c r="M212" i="5"/>
  <c r="M211" i="5"/>
  <c r="M210" i="5"/>
  <c r="M209" i="5"/>
  <c r="M208" i="5"/>
  <c r="M207" i="5"/>
  <c r="M206" i="5"/>
  <c r="M205" i="5"/>
  <c r="M204" i="5"/>
  <c r="M203" i="5"/>
  <c r="M202" i="5"/>
  <c r="M201" i="5"/>
  <c r="M200" i="5"/>
  <c r="M199" i="5"/>
  <c r="M198" i="5"/>
  <c r="M197" i="5"/>
  <c r="M196" i="5"/>
  <c r="M195" i="5"/>
  <c r="M194" i="5"/>
  <c r="M193" i="5"/>
  <c r="M192" i="5"/>
  <c r="M191" i="5"/>
  <c r="M190" i="5"/>
  <c r="M189" i="5"/>
  <c r="M188" i="5"/>
  <c r="M187" i="5"/>
  <c r="M186" i="5"/>
  <c r="M185" i="5"/>
  <c r="M184" i="5"/>
  <c r="M183" i="5"/>
  <c r="M182" i="5"/>
  <c r="M181" i="5"/>
  <c r="M180" i="5"/>
  <c r="M179" i="5"/>
  <c r="M178" i="5"/>
  <c r="M177" i="5"/>
  <c r="M176" i="5"/>
  <c r="M175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M282" i="4"/>
  <c r="M281" i="4"/>
  <c r="M280" i="4"/>
  <c r="M279" i="4"/>
  <c r="M278" i="4"/>
  <c r="M277" i="4"/>
  <c r="M276" i="4"/>
  <c r="M275" i="4"/>
  <c r="M274" i="4"/>
  <c r="M273" i="4"/>
  <c r="M272" i="4"/>
  <c r="M271" i="4"/>
  <c r="M270" i="4"/>
  <c r="M269" i="4"/>
  <c r="M268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4" i="4"/>
  <c r="M253" i="4"/>
  <c r="M252" i="4"/>
  <c r="M251" i="4"/>
  <c r="M250" i="4"/>
  <c r="M249" i="4"/>
  <c r="M248" i="4"/>
  <c r="M247" i="4"/>
  <c r="M246" i="4"/>
  <c r="M245" i="4"/>
  <c r="M244" i="4"/>
  <c r="M243" i="4"/>
  <c r="M242" i="4"/>
  <c r="M241" i="4"/>
  <c r="M240" i="4"/>
  <c r="M239" i="4"/>
  <c r="M238" i="4"/>
  <c r="M237" i="4"/>
  <c r="M236" i="4"/>
  <c r="M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20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  <c r="M275" i="3"/>
  <c r="M274" i="3"/>
  <c r="M273" i="3"/>
  <c r="M272" i="3"/>
  <c r="M271" i="3"/>
  <c r="M270" i="3"/>
  <c r="M269" i="3"/>
  <c r="M268" i="3"/>
  <c r="M267" i="3"/>
  <c r="M266" i="3"/>
  <c r="M265" i="3"/>
  <c r="M264" i="3"/>
  <c r="M263" i="3"/>
  <c r="M262" i="3"/>
  <c r="M261" i="3"/>
  <c r="M260" i="3"/>
  <c r="M259" i="3"/>
  <c r="M258" i="3"/>
  <c r="M257" i="3"/>
  <c r="M256" i="3"/>
  <c r="M255" i="3"/>
  <c r="M254" i="3"/>
  <c r="M253" i="3"/>
  <c r="M252" i="3"/>
  <c r="M251" i="3"/>
  <c r="M250" i="3"/>
  <c r="M249" i="3"/>
  <c r="M248" i="3"/>
  <c r="M247" i="3"/>
  <c r="M246" i="3"/>
  <c r="M245" i="3"/>
  <c r="M244" i="3"/>
  <c r="M243" i="3"/>
  <c r="M242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M2" i="3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I4" i="11" l="1"/>
  <c r="K6" i="17" s="1"/>
  <c r="K8" i="17" s="1"/>
  <c r="E4" i="11"/>
  <c r="E37" i="11"/>
  <c r="G44" i="17" s="1"/>
  <c r="G46" i="17" s="1"/>
  <c r="E48" i="11"/>
  <c r="E40" i="11"/>
  <c r="G26" i="17" s="1"/>
  <c r="E36" i="11"/>
  <c r="E34" i="11"/>
  <c r="G48" i="17" s="1"/>
  <c r="E31" i="11"/>
  <c r="G59" i="17" s="1"/>
  <c r="G61" i="17" s="1"/>
  <c r="E28" i="11"/>
  <c r="G39" i="17" s="1"/>
  <c r="E26" i="11"/>
  <c r="G33" i="17" s="1"/>
  <c r="E24" i="11"/>
  <c r="G36" i="17" s="1"/>
  <c r="E22" i="11"/>
  <c r="G32" i="17" s="1"/>
  <c r="E19" i="11"/>
  <c r="E17" i="11"/>
  <c r="E15" i="11"/>
  <c r="E6" i="11"/>
  <c r="E47" i="11"/>
  <c r="E39" i="11"/>
  <c r="G20" i="17" s="1"/>
  <c r="E35" i="11"/>
  <c r="G49" i="17" s="1"/>
  <c r="E32" i="11"/>
  <c r="G63" i="17" s="1"/>
  <c r="G65" i="17" s="1"/>
  <c r="E30" i="11"/>
  <c r="G55" i="17" s="1"/>
  <c r="G57" i="17" s="1"/>
  <c r="E27" i="11"/>
  <c r="G31" i="17" s="1"/>
  <c r="E25" i="11"/>
  <c r="G37" i="17" s="1"/>
  <c r="E23" i="11"/>
  <c r="G34" i="17" s="1"/>
  <c r="E21" i="11"/>
  <c r="E18" i="11"/>
  <c r="E16" i="11"/>
  <c r="E14" i="11"/>
  <c r="F4" i="11"/>
  <c r="H6" i="17" s="1"/>
  <c r="H8" i="17" s="1"/>
  <c r="F48" i="11"/>
  <c r="F40" i="11"/>
  <c r="H26" i="17" s="1"/>
  <c r="F36" i="11"/>
  <c r="H50" i="17" s="1"/>
  <c r="F34" i="11"/>
  <c r="H48" i="17" s="1"/>
  <c r="F31" i="11"/>
  <c r="H59" i="17" s="1"/>
  <c r="H61" i="17" s="1"/>
  <c r="F28" i="11"/>
  <c r="H39" i="17" s="1"/>
  <c r="F26" i="11"/>
  <c r="H33" i="17" s="1"/>
  <c r="F24" i="11"/>
  <c r="H36" i="17" s="1"/>
  <c r="F22" i="11"/>
  <c r="F19" i="11"/>
  <c r="F17" i="11"/>
  <c r="F15" i="11"/>
  <c r="F6" i="11"/>
  <c r="F47" i="11"/>
  <c r="F39" i="11"/>
  <c r="H20" i="17" s="1"/>
  <c r="F35" i="11"/>
  <c r="H49" i="17" s="1"/>
  <c r="F32" i="11"/>
  <c r="H63" i="17" s="1"/>
  <c r="H65" i="17" s="1"/>
  <c r="F30" i="11"/>
  <c r="H55" i="17" s="1"/>
  <c r="H57" i="17" s="1"/>
  <c r="F27" i="11"/>
  <c r="H31" i="17" s="1"/>
  <c r="F25" i="11"/>
  <c r="H37" i="17" s="1"/>
  <c r="F23" i="11"/>
  <c r="H34" i="17" s="1"/>
  <c r="F21" i="11"/>
  <c r="F18" i="11"/>
  <c r="F16" i="11"/>
  <c r="F14" i="11"/>
  <c r="F37" i="11"/>
  <c r="H44" i="17" s="1"/>
  <c r="H46" i="17" s="1"/>
  <c r="G4" i="11"/>
  <c r="I6" i="17" s="1"/>
  <c r="C4" i="11"/>
  <c r="E6" i="17" s="1"/>
  <c r="E8" i="17" s="1"/>
  <c r="C37" i="11"/>
  <c r="C47" i="11"/>
  <c r="C39" i="11"/>
  <c r="E20" i="17" s="1"/>
  <c r="C35" i="11"/>
  <c r="E49" i="17" s="1"/>
  <c r="C32" i="11"/>
  <c r="E63" i="17" s="1"/>
  <c r="E65" i="17" s="1"/>
  <c r="C30" i="11"/>
  <c r="E55" i="17" s="1"/>
  <c r="E57" i="17" s="1"/>
  <c r="C27" i="11"/>
  <c r="E31" i="17" s="1"/>
  <c r="C25" i="11"/>
  <c r="E37" i="17" s="1"/>
  <c r="C23" i="11"/>
  <c r="E34" i="17" s="1"/>
  <c r="C21" i="11"/>
  <c r="C18" i="11"/>
  <c r="C16" i="11"/>
  <c r="C14" i="11"/>
  <c r="C48" i="11"/>
  <c r="C40" i="11"/>
  <c r="E26" i="17" s="1"/>
  <c r="C36" i="11"/>
  <c r="E50" i="17" s="1"/>
  <c r="C34" i="11"/>
  <c r="E48" i="17" s="1"/>
  <c r="C31" i="11"/>
  <c r="E59" i="17" s="1"/>
  <c r="E61" i="17" s="1"/>
  <c r="C28" i="11"/>
  <c r="E39" i="17" s="1"/>
  <c r="C26" i="11"/>
  <c r="E33" i="17" s="1"/>
  <c r="C24" i="11"/>
  <c r="E36" i="17" s="1"/>
  <c r="C22" i="11"/>
  <c r="E32" i="17" s="1"/>
  <c r="C19" i="11"/>
  <c r="C17" i="11"/>
  <c r="C15" i="11"/>
  <c r="C6" i="11"/>
  <c r="D4" i="11"/>
  <c r="F6" i="17" s="1"/>
  <c r="F8" i="17" s="1"/>
  <c r="D37" i="11"/>
  <c r="F44" i="17" s="1"/>
  <c r="F46" i="17" s="1"/>
  <c r="D47" i="11"/>
  <c r="D39" i="11"/>
  <c r="F20" i="17" s="1"/>
  <c r="D35" i="11"/>
  <c r="F49" i="17" s="1"/>
  <c r="D32" i="11"/>
  <c r="F63" i="17" s="1"/>
  <c r="F65" i="17" s="1"/>
  <c r="D30" i="11"/>
  <c r="F55" i="17" s="1"/>
  <c r="F57" i="17" s="1"/>
  <c r="D27" i="11"/>
  <c r="F31" i="17" s="1"/>
  <c r="D25" i="11"/>
  <c r="F37" i="17" s="1"/>
  <c r="D23" i="11"/>
  <c r="F34" i="17" s="1"/>
  <c r="D21" i="11"/>
  <c r="D18" i="11"/>
  <c r="D16" i="11"/>
  <c r="D14" i="11"/>
  <c r="D48" i="11"/>
  <c r="D40" i="11"/>
  <c r="D36" i="11"/>
  <c r="F50" i="17" s="1"/>
  <c r="D34" i="11"/>
  <c r="F48" i="17" s="1"/>
  <c r="D31" i="11"/>
  <c r="F59" i="17" s="1"/>
  <c r="F61" i="17" s="1"/>
  <c r="D28" i="11"/>
  <c r="F39" i="17" s="1"/>
  <c r="D26" i="11"/>
  <c r="F33" i="17" s="1"/>
  <c r="D24" i="11"/>
  <c r="F36" i="17" s="1"/>
  <c r="D22" i="11"/>
  <c r="F32" i="17" s="1"/>
  <c r="D19" i="11"/>
  <c r="D17" i="11"/>
  <c r="D15" i="11"/>
  <c r="D6" i="11"/>
  <c r="J4" i="11"/>
  <c r="L6" i="17" s="1"/>
  <c r="L8" i="17" s="1"/>
  <c r="K4" i="11"/>
  <c r="M6" i="17" s="1"/>
  <c r="M8" i="17" s="1"/>
  <c r="K6" i="11"/>
  <c r="K37" i="11"/>
  <c r="M44" i="17" s="1"/>
  <c r="M46" i="17" s="1"/>
  <c r="K39" i="11"/>
  <c r="M20" i="17" s="1"/>
  <c r="K32" i="11"/>
  <c r="K31" i="11"/>
  <c r="K30" i="11"/>
  <c r="K27" i="11"/>
  <c r="M31" i="17" s="1"/>
  <c r="K25" i="11"/>
  <c r="M37" i="17" s="1"/>
  <c r="K24" i="11"/>
  <c r="M36" i="17" s="1"/>
  <c r="K22" i="11"/>
  <c r="M32" i="17" s="1"/>
  <c r="K19" i="11"/>
  <c r="K17" i="11"/>
  <c r="K15" i="11"/>
  <c r="K14" i="11"/>
  <c r="K48" i="11"/>
  <c r="K47" i="11"/>
  <c r="K40" i="11"/>
  <c r="M26" i="17" s="1"/>
  <c r="K36" i="11"/>
  <c r="M50" i="17" s="1"/>
  <c r="K35" i="11"/>
  <c r="M49" i="17" s="1"/>
  <c r="K34" i="11"/>
  <c r="M48" i="17" s="1"/>
  <c r="K28" i="11"/>
  <c r="M39" i="17" s="1"/>
  <c r="K26" i="11"/>
  <c r="M33" i="17" s="1"/>
  <c r="K23" i="11"/>
  <c r="M34" i="17" s="1"/>
  <c r="K21" i="11"/>
  <c r="K18" i="11"/>
  <c r="K16" i="11"/>
  <c r="J37" i="11"/>
  <c r="L44" i="17" s="1"/>
  <c r="L46" i="17" s="1"/>
  <c r="J48" i="11"/>
  <c r="J36" i="11"/>
  <c r="J31" i="11"/>
  <c r="L59" i="17" s="1"/>
  <c r="L61" i="17" s="1"/>
  <c r="J26" i="11"/>
  <c r="L33" i="17" s="1"/>
  <c r="J22" i="11"/>
  <c r="L32" i="17" s="1"/>
  <c r="J17" i="11"/>
  <c r="J39" i="11"/>
  <c r="L20" i="17" s="1"/>
  <c r="J32" i="11"/>
  <c r="L63" i="17" s="1"/>
  <c r="L65" i="17" s="1"/>
  <c r="J27" i="11"/>
  <c r="L31" i="17" s="1"/>
  <c r="J23" i="11"/>
  <c r="L34" i="17" s="1"/>
  <c r="J18" i="11"/>
  <c r="J14" i="11"/>
  <c r="J47" i="11"/>
  <c r="J35" i="11"/>
  <c r="J30" i="11"/>
  <c r="L55" i="17" s="1"/>
  <c r="L57" i="17" s="1"/>
  <c r="J25" i="11"/>
  <c r="L37" i="17" s="1"/>
  <c r="J21" i="11"/>
  <c r="J16" i="11"/>
  <c r="J40" i="11"/>
  <c r="L26" i="17" s="1"/>
  <c r="J34" i="11"/>
  <c r="J28" i="11"/>
  <c r="L39" i="17" s="1"/>
  <c r="J24" i="11"/>
  <c r="L36" i="17" s="1"/>
  <c r="J19" i="11"/>
  <c r="J15" i="11"/>
  <c r="I47" i="11"/>
  <c r="I39" i="11"/>
  <c r="K20" i="17" s="1"/>
  <c r="I35" i="11"/>
  <c r="K49" i="17" s="1"/>
  <c r="I32" i="11"/>
  <c r="K63" i="17" s="1"/>
  <c r="K65" i="17" s="1"/>
  <c r="I30" i="11"/>
  <c r="K55" i="17" s="1"/>
  <c r="K57" i="17" s="1"/>
  <c r="I27" i="11"/>
  <c r="K31" i="17" s="1"/>
  <c r="I25" i="11"/>
  <c r="K37" i="17" s="1"/>
  <c r="I23" i="11"/>
  <c r="K34" i="17" s="1"/>
  <c r="I21" i="11"/>
  <c r="I18" i="11"/>
  <c r="I16" i="11"/>
  <c r="I14" i="11"/>
  <c r="I6" i="11"/>
  <c r="I37" i="11"/>
  <c r="I48" i="11"/>
  <c r="I40" i="11"/>
  <c r="K26" i="17" s="1"/>
  <c r="I36" i="11"/>
  <c r="K50" i="17" s="1"/>
  <c r="I34" i="11"/>
  <c r="K48" i="17" s="1"/>
  <c r="I31" i="11"/>
  <c r="K59" i="17" s="1"/>
  <c r="K61" i="17" s="1"/>
  <c r="I28" i="11"/>
  <c r="K39" i="17" s="1"/>
  <c r="I26" i="11"/>
  <c r="K33" i="17" s="1"/>
  <c r="I24" i="11"/>
  <c r="K36" i="17" s="1"/>
  <c r="I22" i="11"/>
  <c r="K32" i="17" s="1"/>
  <c r="I19" i="11"/>
  <c r="I17" i="11"/>
  <c r="I15" i="11"/>
  <c r="G48" i="11"/>
  <c r="G47" i="11"/>
  <c r="G40" i="11"/>
  <c r="I26" i="17" s="1"/>
  <c r="G39" i="11"/>
  <c r="I20" i="17" s="1"/>
  <c r="G36" i="11"/>
  <c r="I50" i="17" s="1"/>
  <c r="G35" i="11"/>
  <c r="I49" i="17" s="1"/>
  <c r="G34" i="11"/>
  <c r="I48" i="17" s="1"/>
  <c r="G32" i="11"/>
  <c r="I63" i="17" s="1"/>
  <c r="I65" i="17" s="1"/>
  <c r="G31" i="11"/>
  <c r="I59" i="17" s="1"/>
  <c r="I61" i="17" s="1"/>
  <c r="G30" i="11"/>
  <c r="I55" i="17" s="1"/>
  <c r="I57" i="17" s="1"/>
  <c r="G28" i="11"/>
  <c r="I39" i="17" s="1"/>
  <c r="G27" i="11"/>
  <c r="I31" i="17" s="1"/>
  <c r="G26" i="11"/>
  <c r="I33" i="17" s="1"/>
  <c r="G25" i="11"/>
  <c r="I37" i="17" s="1"/>
  <c r="G24" i="11"/>
  <c r="I36" i="17" s="1"/>
  <c r="G23" i="11"/>
  <c r="I34" i="17" s="1"/>
  <c r="G22" i="11"/>
  <c r="I32" i="17" s="1"/>
  <c r="G21" i="11"/>
  <c r="G19" i="11"/>
  <c r="G18" i="11"/>
  <c r="G17" i="11"/>
  <c r="G16" i="11"/>
  <c r="G15" i="11"/>
  <c r="G14" i="11"/>
  <c r="G37" i="11"/>
  <c r="I44" i="17" s="1"/>
  <c r="I46" i="17" s="1"/>
  <c r="G6" i="11"/>
  <c r="J6" i="11"/>
  <c r="C5" i="11"/>
  <c r="E2" i="17" s="1"/>
  <c r="E4" i="17" s="1"/>
  <c r="K5" i="11"/>
  <c r="J5" i="11"/>
  <c r="L2" i="17" s="1"/>
  <c r="I5" i="11"/>
  <c r="K2" i="17" s="1"/>
  <c r="K4" i="17" s="1"/>
  <c r="G5" i="11"/>
  <c r="I2" i="17" s="1"/>
  <c r="I4" i="17" s="1"/>
  <c r="F5" i="11"/>
  <c r="H2" i="17" s="1"/>
  <c r="H4" i="17" s="1"/>
  <c r="E5" i="11"/>
  <c r="G2" i="17" s="1"/>
  <c r="G4" i="17" s="1"/>
  <c r="D5" i="11"/>
  <c r="F2" i="17" s="1"/>
  <c r="F4" i="17" s="1"/>
  <c r="B49" i="11"/>
  <c r="H49" i="11"/>
  <c r="B7" i="11"/>
  <c r="D11" i="17" s="1"/>
  <c r="B8" i="11"/>
  <c r="D10" i="17" s="1"/>
  <c r="F7" i="11"/>
  <c r="H11" i="17" s="1"/>
  <c r="F8" i="11"/>
  <c r="H10" i="17" s="1"/>
  <c r="G7" i="11"/>
  <c r="I11" i="17" s="1"/>
  <c r="G8" i="11"/>
  <c r="I10" i="17" s="1"/>
  <c r="J7" i="11"/>
  <c r="L11" i="17" s="1"/>
  <c r="J8" i="11"/>
  <c r="L10" i="17" s="1"/>
  <c r="I7" i="11"/>
  <c r="K11" i="17" s="1"/>
  <c r="I8" i="11"/>
  <c r="K10" i="17" s="1"/>
  <c r="C7" i="11"/>
  <c r="E11" i="17" s="1"/>
  <c r="C8" i="11"/>
  <c r="E10" i="17" s="1"/>
  <c r="D8" i="11"/>
  <c r="F10" i="17" s="1"/>
  <c r="D7" i="11"/>
  <c r="F11" i="17" s="1"/>
  <c r="E8" i="11"/>
  <c r="G10" i="17" s="1"/>
  <c r="E7" i="11"/>
  <c r="G11" i="17" s="1"/>
  <c r="H8" i="11"/>
  <c r="J10" i="17" s="1"/>
  <c r="H7" i="11"/>
  <c r="J11" i="17" s="1"/>
  <c r="K8" i="11"/>
  <c r="K7" i="11"/>
  <c r="D55" i="17"/>
  <c r="D57" i="17" s="1"/>
  <c r="D59" i="17"/>
  <c r="D61" i="17" s="1"/>
  <c r="D63" i="17"/>
  <c r="D65" i="17" s="1"/>
  <c r="J63" i="17"/>
  <c r="J65" i="17" s="1"/>
  <c r="J55" i="17"/>
  <c r="J57" i="17" s="1"/>
  <c r="J59" i="17"/>
  <c r="J61" i="17" s="1"/>
  <c r="D49" i="17"/>
  <c r="D50" i="17"/>
  <c r="D48" i="17"/>
  <c r="G50" i="17"/>
  <c r="J50" i="17"/>
  <c r="J48" i="17"/>
  <c r="J49" i="17"/>
  <c r="J37" i="17"/>
  <c r="D35" i="17"/>
  <c r="J36" i="17"/>
  <c r="J34" i="17"/>
  <c r="J33" i="17"/>
  <c r="D32" i="17"/>
  <c r="D44" i="17"/>
  <c r="K44" i="17"/>
  <c r="K46" i="17" s="1"/>
  <c r="J44" i="17"/>
  <c r="J46" i="17" s="1"/>
  <c r="H32" i="17"/>
  <c r="J32" i="17"/>
  <c r="J39" i="17"/>
  <c r="J31" i="17"/>
  <c r="D20" i="17"/>
  <c r="F26" i="17"/>
  <c r="J26" i="17"/>
  <c r="J20" i="17"/>
  <c r="D6" i="17"/>
  <c r="D8" i="17" s="1"/>
  <c r="G6" i="17"/>
  <c r="G8" i="17" s="1"/>
  <c r="J6" i="17"/>
  <c r="J8" i="17" s="1"/>
  <c r="J2" i="17"/>
  <c r="J4" i="17" s="1"/>
  <c r="D2" i="17"/>
  <c r="D4" i="17" s="1"/>
  <c r="C49" i="11" l="1"/>
  <c r="E49" i="11"/>
  <c r="G49" i="11"/>
  <c r="D49" i="11"/>
  <c r="F49" i="11"/>
  <c r="I49" i="11"/>
  <c r="K49" i="11"/>
  <c r="J49" i="11"/>
  <c r="J12" i="17"/>
  <c r="J16" i="17" s="1"/>
  <c r="F12" i="17"/>
  <c r="F16" i="17" s="1"/>
  <c r="H12" i="17"/>
  <c r="H16" i="17" s="1"/>
  <c r="E12" i="17"/>
  <c r="E16" i="17" s="1"/>
  <c r="L12" i="17"/>
  <c r="L16" i="17" s="1"/>
  <c r="I12" i="17"/>
  <c r="I16" i="17" s="1"/>
  <c r="D12" i="17"/>
  <c r="D16" i="17" s="1"/>
  <c r="K12" i="17"/>
  <c r="K16" i="17" s="1"/>
  <c r="G12" i="17"/>
  <c r="G16" i="17" s="1"/>
  <c r="M11" i="17"/>
  <c r="N7" i="11"/>
  <c r="M10" i="17"/>
  <c r="N8" i="11"/>
  <c r="D31" i="17"/>
  <c r="P31" i="17" s="1"/>
  <c r="N27" i="11"/>
  <c r="D39" i="17"/>
  <c r="P39" i="17" s="1"/>
  <c r="N28" i="11"/>
  <c r="D33" i="17"/>
  <c r="P33" i="17" s="1"/>
  <c r="N26" i="11"/>
  <c r="J35" i="17"/>
  <c r="J40" i="17" s="1"/>
  <c r="J42" i="17" s="1"/>
  <c r="H20" i="11"/>
  <c r="B20" i="11"/>
  <c r="F35" i="17"/>
  <c r="F40" i="17" s="1"/>
  <c r="F42" i="17" s="1"/>
  <c r="D20" i="11"/>
  <c r="G35" i="17"/>
  <c r="G40" i="17" s="1"/>
  <c r="G42" i="17" s="1"/>
  <c r="E20" i="11"/>
  <c r="K35" i="17"/>
  <c r="K40" i="17" s="1"/>
  <c r="K42" i="17" s="1"/>
  <c r="I20" i="11"/>
  <c r="H35" i="17"/>
  <c r="H40" i="17" s="1"/>
  <c r="H42" i="17" s="1"/>
  <c r="F20" i="11"/>
  <c r="E35" i="17"/>
  <c r="C20" i="11"/>
  <c r="I35" i="17"/>
  <c r="I40" i="17" s="1"/>
  <c r="I42" i="17" s="1"/>
  <c r="G20" i="11"/>
  <c r="M35" i="17"/>
  <c r="M40" i="17" s="1"/>
  <c r="M42" i="17" s="1"/>
  <c r="K20" i="11"/>
  <c r="L35" i="17"/>
  <c r="L40" i="17" s="1"/>
  <c r="L42" i="17" s="1"/>
  <c r="J20" i="11"/>
  <c r="M59" i="17"/>
  <c r="N31" i="11"/>
  <c r="M55" i="17"/>
  <c r="N30" i="11"/>
  <c r="M63" i="17"/>
  <c r="N32" i="11"/>
  <c r="J51" i="17"/>
  <c r="J53" i="17" s="1"/>
  <c r="F51" i="17"/>
  <c r="F53" i="17" s="1"/>
  <c r="K51" i="17"/>
  <c r="K53" i="17" s="1"/>
  <c r="G51" i="17"/>
  <c r="G53" i="17" s="1"/>
  <c r="I51" i="17"/>
  <c r="I53" i="17" s="1"/>
  <c r="E51" i="17"/>
  <c r="E53" i="17" s="1"/>
  <c r="D51" i="17"/>
  <c r="D53" i="17" s="1"/>
  <c r="H51" i="17"/>
  <c r="H53" i="17" s="1"/>
  <c r="M51" i="17"/>
  <c r="M53" i="17" s="1"/>
  <c r="L48" i="17"/>
  <c r="N34" i="11"/>
  <c r="L49" i="17"/>
  <c r="P49" i="17" s="1"/>
  <c r="N35" i="11"/>
  <c r="L50" i="17"/>
  <c r="P50" i="17" s="1"/>
  <c r="N36" i="11"/>
  <c r="N25" i="11"/>
  <c r="D37" i="17"/>
  <c r="P37" i="17" s="1"/>
  <c r="N24" i="11"/>
  <c r="D36" i="17"/>
  <c r="P36" i="17" s="1"/>
  <c r="N21" i="11"/>
  <c r="N23" i="11"/>
  <c r="D34" i="17"/>
  <c r="P34" i="17" s="1"/>
  <c r="N37" i="11"/>
  <c r="E44" i="17"/>
  <c r="E46" i="17" s="1"/>
  <c r="D46" i="17"/>
  <c r="P32" i="17"/>
  <c r="N22" i="11"/>
  <c r="P20" i="17"/>
  <c r="N39" i="11"/>
  <c r="D26" i="17"/>
  <c r="N40" i="11"/>
  <c r="N6" i="11"/>
  <c r="P6" i="17"/>
  <c r="P8" i="17" s="1"/>
  <c r="I8" i="17"/>
  <c r="N16" i="11"/>
  <c r="N4" i="11"/>
  <c r="N15" i="11"/>
  <c r="N14" i="11"/>
  <c r="N19" i="11"/>
  <c r="N17" i="11"/>
  <c r="N18" i="11"/>
  <c r="M2" i="17"/>
  <c r="M4" i="17" s="1"/>
  <c r="N5" i="11"/>
  <c r="L4" i="17"/>
  <c r="M12" i="17" l="1"/>
  <c r="M16" i="17" s="1"/>
  <c r="N20" i="11"/>
  <c r="P35" i="17"/>
  <c r="P40" i="17" s="1"/>
  <c r="E40" i="17"/>
  <c r="E42" i="17" s="1"/>
  <c r="P55" i="17"/>
  <c r="P57" i="17" s="1"/>
  <c r="M57" i="17"/>
  <c r="P63" i="17"/>
  <c r="P65" i="17" s="1"/>
  <c r="M65" i="17"/>
  <c r="P59" i="17"/>
  <c r="P61" i="17" s="1"/>
  <c r="M61" i="17"/>
  <c r="L51" i="17"/>
  <c r="L53" i="17" s="1"/>
  <c r="P48" i="17"/>
  <c r="D40" i="17"/>
  <c r="P44" i="17"/>
  <c r="P46" i="17" s="1"/>
  <c r="P26" i="17"/>
  <c r="P2" i="17"/>
  <c r="P4" i="17" s="1"/>
  <c r="P51" i="17" l="1"/>
  <c r="P53" i="17" s="1"/>
  <c r="N273" i="2" l="1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82" i="4"/>
  <c r="N281" i="4"/>
  <c r="N280" i="4"/>
  <c r="N279" i="4"/>
  <c r="N278" i="4"/>
  <c r="N277" i="4"/>
  <c r="N276" i="4"/>
  <c r="N275" i="4"/>
  <c r="N274" i="4"/>
  <c r="N273" i="4"/>
  <c r="N272" i="4"/>
  <c r="N271" i="4"/>
  <c r="N270" i="4"/>
  <c r="N269" i="4"/>
  <c r="N268" i="4"/>
  <c r="N267" i="4"/>
  <c r="N266" i="4"/>
  <c r="N265" i="4"/>
  <c r="N264" i="4"/>
  <c r="N263" i="4"/>
  <c r="N262" i="4"/>
  <c r="N261" i="4"/>
  <c r="N260" i="4"/>
  <c r="N259" i="4"/>
  <c r="N258" i="4"/>
  <c r="N257" i="4"/>
  <c r="N256" i="4"/>
  <c r="N255" i="4"/>
  <c r="N254" i="4"/>
  <c r="N253" i="4"/>
  <c r="N252" i="4"/>
  <c r="N251" i="4"/>
  <c r="N250" i="4"/>
  <c r="N249" i="4"/>
  <c r="N248" i="4"/>
  <c r="N247" i="4"/>
  <c r="N246" i="4"/>
  <c r="N245" i="4"/>
  <c r="N244" i="4"/>
  <c r="N243" i="4"/>
  <c r="N242" i="4"/>
  <c r="N241" i="4"/>
  <c r="N240" i="4"/>
  <c r="N239" i="4"/>
  <c r="N238" i="4"/>
  <c r="N237" i="4"/>
  <c r="N236" i="4"/>
  <c r="N235" i="4"/>
  <c r="N234" i="4"/>
  <c r="N233" i="4"/>
  <c r="N232" i="4"/>
  <c r="N231" i="4"/>
  <c r="N230" i="4"/>
  <c r="N229" i="4"/>
  <c r="N228" i="4"/>
  <c r="N227" i="4"/>
  <c r="N226" i="4"/>
  <c r="N225" i="4"/>
  <c r="N224" i="4"/>
  <c r="N223" i="4"/>
  <c r="N222" i="4"/>
  <c r="N221" i="4"/>
  <c r="N220" i="4"/>
  <c r="N219" i="4"/>
  <c r="N218" i="4"/>
  <c r="N217" i="4"/>
  <c r="N216" i="4"/>
  <c r="N215" i="4"/>
  <c r="N214" i="4"/>
  <c r="N213" i="4"/>
  <c r="N212" i="4"/>
  <c r="N211" i="4"/>
  <c r="N210" i="4"/>
  <c r="N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289" i="5"/>
  <c r="N288" i="5"/>
  <c r="N287" i="5"/>
  <c r="N286" i="5"/>
  <c r="N285" i="5"/>
  <c r="N284" i="5"/>
  <c r="N283" i="5"/>
  <c r="N282" i="5"/>
  <c r="N281" i="5"/>
  <c r="N280" i="5"/>
  <c r="N279" i="5"/>
  <c r="N278" i="5"/>
  <c r="N277" i="5"/>
  <c r="N276" i="5"/>
  <c r="N275" i="5"/>
  <c r="N274" i="5"/>
  <c r="N273" i="5"/>
  <c r="N272" i="5"/>
  <c r="N271" i="5"/>
  <c r="N270" i="5"/>
  <c r="N269" i="5"/>
  <c r="N268" i="5"/>
  <c r="N267" i="5"/>
  <c r="N266" i="5"/>
  <c r="N265" i="5"/>
  <c r="N264" i="5"/>
  <c r="N263" i="5"/>
  <c r="N262" i="5"/>
  <c r="N261" i="5"/>
  <c r="N260" i="5"/>
  <c r="N259" i="5"/>
  <c r="N258" i="5"/>
  <c r="N257" i="5"/>
  <c r="N256" i="5"/>
  <c r="N255" i="5"/>
  <c r="N254" i="5"/>
  <c r="N253" i="5"/>
  <c r="N252" i="5"/>
  <c r="N251" i="5"/>
  <c r="N250" i="5"/>
  <c r="N249" i="5"/>
  <c r="N248" i="5"/>
  <c r="N247" i="5"/>
  <c r="N246" i="5"/>
  <c r="N245" i="5"/>
  <c r="N244" i="5"/>
  <c r="N243" i="5"/>
  <c r="N242" i="5"/>
  <c r="N241" i="5"/>
  <c r="N240" i="5"/>
  <c r="N239" i="5"/>
  <c r="N238" i="5"/>
  <c r="N237" i="5"/>
  <c r="N236" i="5"/>
  <c r="N235" i="5"/>
  <c r="N234" i="5"/>
  <c r="N233" i="5"/>
  <c r="N232" i="5"/>
  <c r="N231" i="5"/>
  <c r="N230" i="5"/>
  <c r="N229" i="5"/>
  <c r="N228" i="5"/>
  <c r="N227" i="5"/>
  <c r="N226" i="5"/>
  <c r="N225" i="5"/>
  <c r="N224" i="5"/>
  <c r="N223" i="5"/>
  <c r="N222" i="5"/>
  <c r="N221" i="5"/>
  <c r="N220" i="5"/>
  <c r="N219" i="5"/>
  <c r="N218" i="5"/>
  <c r="N217" i="5"/>
  <c r="N216" i="5"/>
  <c r="N215" i="5"/>
  <c r="N214" i="5"/>
  <c r="N213" i="5"/>
  <c r="N212" i="5"/>
  <c r="N211" i="5"/>
  <c r="N210" i="5"/>
  <c r="N209" i="5"/>
  <c r="N208" i="5"/>
  <c r="N207" i="5"/>
  <c r="N206" i="5"/>
  <c r="N205" i="5"/>
  <c r="N204" i="5"/>
  <c r="N203" i="5"/>
  <c r="N202" i="5"/>
  <c r="N201" i="5"/>
  <c r="N200" i="5"/>
  <c r="N199" i="5"/>
  <c r="N198" i="5"/>
  <c r="N197" i="5"/>
  <c r="N196" i="5"/>
  <c r="N195" i="5"/>
  <c r="N194" i="5"/>
  <c r="N193" i="5"/>
  <c r="N192" i="5"/>
  <c r="N191" i="5"/>
  <c r="N190" i="5"/>
  <c r="N189" i="5"/>
  <c r="N188" i="5"/>
  <c r="N187" i="5"/>
  <c r="N186" i="5"/>
  <c r="N185" i="5"/>
  <c r="N184" i="5"/>
  <c r="N183" i="5"/>
  <c r="N182" i="5"/>
  <c r="N181" i="5"/>
  <c r="N180" i="5"/>
  <c r="N179" i="5"/>
  <c r="N178" i="5"/>
  <c r="N177" i="5"/>
  <c r="N176" i="5"/>
  <c r="N175" i="5"/>
  <c r="N174" i="5"/>
  <c r="N173" i="5"/>
  <c r="N172" i="5"/>
  <c r="N171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7" i="5"/>
  <c r="N156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  <c r="N292" i="6"/>
  <c r="N291" i="6"/>
  <c r="N290" i="6"/>
  <c r="N289" i="6"/>
  <c r="N288" i="6"/>
  <c r="N287" i="6"/>
  <c r="N286" i="6"/>
  <c r="N285" i="6"/>
  <c r="N284" i="6"/>
  <c r="N283" i="6"/>
  <c r="N282" i="6"/>
  <c r="N281" i="6"/>
  <c r="N280" i="6"/>
  <c r="N279" i="6"/>
  <c r="N278" i="6"/>
  <c r="N277" i="6"/>
  <c r="N276" i="6"/>
  <c r="N275" i="6"/>
  <c r="N274" i="6"/>
  <c r="N273" i="6"/>
  <c r="N272" i="6"/>
  <c r="N271" i="6"/>
  <c r="N270" i="6"/>
  <c r="N269" i="6"/>
  <c r="N268" i="6"/>
  <c r="N267" i="6"/>
  <c r="N266" i="6"/>
  <c r="N265" i="6"/>
  <c r="N264" i="6"/>
  <c r="N263" i="6"/>
  <c r="N262" i="6"/>
  <c r="N261" i="6"/>
  <c r="N260" i="6"/>
  <c r="N259" i="6"/>
  <c r="N258" i="6"/>
  <c r="N257" i="6"/>
  <c r="N256" i="6"/>
  <c r="N255" i="6"/>
  <c r="N254" i="6"/>
  <c r="N253" i="6"/>
  <c r="N252" i="6"/>
  <c r="N251" i="6"/>
  <c r="N250" i="6"/>
  <c r="N249" i="6"/>
  <c r="N248" i="6"/>
  <c r="N247" i="6"/>
  <c r="N246" i="6"/>
  <c r="N245" i="6"/>
  <c r="N244" i="6"/>
  <c r="N243" i="6"/>
  <c r="N242" i="6"/>
  <c r="N241" i="6"/>
  <c r="N240" i="6"/>
  <c r="N239" i="6"/>
  <c r="N238" i="6"/>
  <c r="N237" i="6"/>
  <c r="N236" i="6"/>
  <c r="N235" i="6"/>
  <c r="N234" i="6"/>
  <c r="N233" i="6"/>
  <c r="N232" i="6"/>
  <c r="N231" i="6"/>
  <c r="N230" i="6"/>
  <c r="N229" i="6"/>
  <c r="N228" i="6"/>
  <c r="N227" i="6"/>
  <c r="N226" i="6"/>
  <c r="N225" i="6"/>
  <c r="N224" i="6"/>
  <c r="N223" i="6"/>
  <c r="N222" i="6"/>
  <c r="N221" i="6"/>
  <c r="N220" i="6"/>
  <c r="N219" i="6"/>
  <c r="N218" i="6"/>
  <c r="N217" i="6"/>
  <c r="N216" i="6"/>
  <c r="N215" i="6"/>
  <c r="N214" i="6"/>
  <c r="N213" i="6"/>
  <c r="N212" i="6"/>
  <c r="N211" i="6"/>
  <c r="N210" i="6"/>
  <c r="N209" i="6"/>
  <c r="N208" i="6"/>
  <c r="N207" i="6"/>
  <c r="N206" i="6"/>
  <c r="N205" i="6"/>
  <c r="N204" i="6"/>
  <c r="N203" i="6"/>
  <c r="N202" i="6"/>
  <c r="N201" i="6"/>
  <c r="N200" i="6"/>
  <c r="N199" i="6"/>
  <c r="N198" i="6"/>
  <c r="N197" i="6"/>
  <c r="N196" i="6"/>
  <c r="N195" i="6"/>
  <c r="N194" i="6"/>
  <c r="N193" i="6"/>
  <c r="N192" i="6"/>
  <c r="N191" i="6"/>
  <c r="N190" i="6"/>
  <c r="N189" i="6"/>
  <c r="N188" i="6"/>
  <c r="N187" i="6"/>
  <c r="N186" i="6"/>
  <c r="N185" i="6"/>
  <c r="N184" i="6"/>
  <c r="N183" i="6"/>
  <c r="N182" i="6"/>
  <c r="N181" i="6"/>
  <c r="N180" i="6"/>
  <c r="N179" i="6"/>
  <c r="N178" i="6"/>
  <c r="N177" i="6"/>
  <c r="N176" i="6"/>
  <c r="N175" i="6"/>
  <c r="N174" i="6"/>
  <c r="N173" i="6"/>
  <c r="N172" i="6"/>
  <c r="N171" i="6"/>
  <c r="N170" i="6"/>
  <c r="N169" i="6"/>
  <c r="N168" i="6"/>
  <c r="N167" i="6"/>
  <c r="N166" i="6"/>
  <c r="N165" i="6"/>
  <c r="N164" i="6"/>
  <c r="N163" i="6"/>
  <c r="N162" i="6"/>
  <c r="N161" i="6"/>
  <c r="N160" i="6"/>
  <c r="N159" i="6"/>
  <c r="N158" i="6"/>
  <c r="N157" i="6"/>
  <c r="N156" i="6"/>
  <c r="N155" i="6"/>
  <c r="N154" i="6"/>
  <c r="N153" i="6"/>
  <c r="N152" i="6"/>
  <c r="N151" i="6"/>
  <c r="N150" i="6"/>
  <c r="N149" i="6"/>
  <c r="N148" i="6"/>
  <c r="N147" i="6"/>
  <c r="N146" i="6"/>
  <c r="N145" i="6"/>
  <c r="N144" i="6"/>
  <c r="N143" i="6"/>
  <c r="N142" i="6"/>
  <c r="N141" i="6"/>
  <c r="N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  <c r="N319" i="8"/>
  <c r="N318" i="8"/>
  <c r="N317" i="8"/>
  <c r="N316" i="8"/>
  <c r="N315" i="8"/>
  <c r="N314" i="8"/>
  <c r="N313" i="8"/>
  <c r="N312" i="8"/>
  <c r="N311" i="8"/>
  <c r="N310" i="8"/>
  <c r="N309" i="8"/>
  <c r="N308" i="8"/>
  <c r="N307" i="8"/>
  <c r="N306" i="8"/>
  <c r="N305" i="8"/>
  <c r="N304" i="8"/>
  <c r="N303" i="8"/>
  <c r="N302" i="8"/>
  <c r="N301" i="8"/>
  <c r="N300" i="8"/>
  <c r="N299" i="8"/>
  <c r="N298" i="8"/>
  <c r="N297" i="8"/>
  <c r="N296" i="8"/>
  <c r="N295" i="8"/>
  <c r="N294" i="8"/>
  <c r="N293" i="8"/>
  <c r="N292" i="8"/>
  <c r="N291" i="8"/>
  <c r="N290" i="8"/>
  <c r="N289" i="8"/>
  <c r="N288" i="8"/>
  <c r="N287" i="8"/>
  <c r="N286" i="8"/>
  <c r="N285" i="8"/>
  <c r="N284" i="8"/>
  <c r="N283" i="8"/>
  <c r="N282" i="8"/>
  <c r="N281" i="8"/>
  <c r="N280" i="8"/>
  <c r="N279" i="8"/>
  <c r="N278" i="8"/>
  <c r="N277" i="8"/>
  <c r="N276" i="8"/>
  <c r="N275" i="8"/>
  <c r="N274" i="8"/>
  <c r="N273" i="8"/>
  <c r="N272" i="8"/>
  <c r="N271" i="8"/>
  <c r="N270" i="8"/>
  <c r="N269" i="8"/>
  <c r="N268" i="8"/>
  <c r="N267" i="8"/>
  <c r="N266" i="8"/>
  <c r="N265" i="8"/>
  <c r="N264" i="8"/>
  <c r="N263" i="8"/>
  <c r="N262" i="8"/>
  <c r="N261" i="8"/>
  <c r="N260" i="8"/>
  <c r="N259" i="8"/>
  <c r="N258" i="8"/>
  <c r="N257" i="8"/>
  <c r="N256" i="8"/>
  <c r="N255" i="8"/>
  <c r="N254" i="8"/>
  <c r="N253" i="8"/>
  <c r="N252" i="8"/>
  <c r="N251" i="8"/>
  <c r="N250" i="8"/>
  <c r="N249" i="8"/>
  <c r="N248" i="8"/>
  <c r="N247" i="8"/>
  <c r="N246" i="8"/>
  <c r="N245" i="8"/>
  <c r="N244" i="8"/>
  <c r="N243" i="8"/>
  <c r="N242" i="8"/>
  <c r="N241" i="8"/>
  <c r="N240" i="8"/>
  <c r="N239" i="8"/>
  <c r="N238" i="8"/>
  <c r="N237" i="8"/>
  <c r="N236" i="8"/>
  <c r="N235" i="8"/>
  <c r="N234" i="8"/>
  <c r="N233" i="8"/>
  <c r="N232" i="8"/>
  <c r="N231" i="8"/>
  <c r="N230" i="8"/>
  <c r="N229" i="8"/>
  <c r="N228" i="8"/>
  <c r="N227" i="8"/>
  <c r="N226" i="8"/>
  <c r="N225" i="8"/>
  <c r="N224" i="8"/>
  <c r="N223" i="8"/>
  <c r="N222" i="8"/>
  <c r="N221" i="8"/>
  <c r="N220" i="8"/>
  <c r="N219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1" i="8"/>
  <c r="N110" i="8"/>
  <c r="N109" i="8"/>
  <c r="N108" i="8"/>
  <c r="N107" i="8"/>
  <c r="N106" i="8"/>
  <c r="N105" i="8"/>
  <c r="N104" i="8"/>
  <c r="N103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N331" i="9"/>
  <c r="N330" i="9"/>
  <c r="N329" i="9"/>
  <c r="N328" i="9"/>
  <c r="N327" i="9"/>
  <c r="N326" i="9"/>
  <c r="N325" i="9"/>
  <c r="N324" i="9"/>
  <c r="N323" i="9"/>
  <c r="N322" i="9"/>
  <c r="N321" i="9"/>
  <c r="N320" i="9"/>
  <c r="N319" i="9"/>
  <c r="N318" i="9"/>
  <c r="N317" i="9"/>
  <c r="N316" i="9"/>
  <c r="N315" i="9"/>
  <c r="N314" i="9"/>
  <c r="N313" i="9"/>
  <c r="N312" i="9"/>
  <c r="N311" i="9"/>
  <c r="N310" i="9"/>
  <c r="N309" i="9"/>
  <c r="N308" i="9"/>
  <c r="N307" i="9"/>
  <c r="N306" i="9"/>
  <c r="N305" i="9"/>
  <c r="N304" i="9"/>
  <c r="N303" i="9"/>
  <c r="N302" i="9"/>
  <c r="N301" i="9"/>
  <c r="N300" i="9"/>
  <c r="N299" i="9"/>
  <c r="N298" i="9"/>
  <c r="N297" i="9"/>
  <c r="N296" i="9"/>
  <c r="N295" i="9"/>
  <c r="N294" i="9"/>
  <c r="N293" i="9"/>
  <c r="N292" i="9"/>
  <c r="N291" i="9"/>
  <c r="N290" i="9"/>
  <c r="N289" i="9"/>
  <c r="N288" i="9"/>
  <c r="N287" i="9"/>
  <c r="N286" i="9"/>
  <c r="N285" i="9"/>
  <c r="N284" i="9"/>
  <c r="N283" i="9"/>
  <c r="N282" i="9"/>
  <c r="N281" i="9"/>
  <c r="N280" i="9"/>
  <c r="N279" i="9"/>
  <c r="N278" i="9"/>
  <c r="N277" i="9"/>
  <c r="N276" i="9"/>
  <c r="N275" i="9"/>
  <c r="N274" i="9"/>
  <c r="N273" i="9"/>
  <c r="N272" i="9"/>
  <c r="N271" i="9"/>
  <c r="N270" i="9"/>
  <c r="N269" i="9"/>
  <c r="N268" i="9"/>
  <c r="N267" i="9"/>
  <c r="N266" i="9"/>
  <c r="N265" i="9"/>
  <c r="N264" i="9"/>
  <c r="N263" i="9"/>
  <c r="N262" i="9"/>
  <c r="N261" i="9"/>
  <c r="N260" i="9"/>
  <c r="N259" i="9"/>
  <c r="N258" i="9"/>
  <c r="N257" i="9"/>
  <c r="N256" i="9"/>
  <c r="N255" i="9"/>
  <c r="N254" i="9"/>
  <c r="N253" i="9"/>
  <c r="N252" i="9"/>
  <c r="N251" i="9"/>
  <c r="N250" i="9"/>
  <c r="N249" i="9"/>
  <c r="N248" i="9"/>
  <c r="N247" i="9"/>
  <c r="N246" i="9"/>
  <c r="N245" i="9"/>
  <c r="N244" i="9"/>
  <c r="N243" i="9"/>
  <c r="N242" i="9"/>
  <c r="N241" i="9"/>
  <c r="N240" i="9"/>
  <c r="N239" i="9"/>
  <c r="N238" i="9"/>
  <c r="N237" i="9"/>
  <c r="N236" i="9"/>
  <c r="N235" i="9"/>
  <c r="N234" i="9"/>
  <c r="N233" i="9"/>
  <c r="N232" i="9"/>
  <c r="N231" i="9"/>
  <c r="N230" i="9"/>
  <c r="N229" i="9"/>
  <c r="N228" i="9"/>
  <c r="N227" i="9"/>
  <c r="N226" i="9"/>
  <c r="N225" i="9"/>
  <c r="N224" i="9"/>
  <c r="N223" i="9"/>
  <c r="N222" i="9"/>
  <c r="N221" i="9"/>
  <c r="N220" i="9"/>
  <c r="N219" i="9"/>
  <c r="N218" i="9"/>
  <c r="N217" i="9"/>
  <c r="N216" i="9"/>
  <c r="N215" i="9"/>
  <c r="N214" i="9"/>
  <c r="N213" i="9"/>
  <c r="N212" i="9"/>
  <c r="N211" i="9"/>
  <c r="N210" i="9"/>
  <c r="N209" i="9"/>
  <c r="N208" i="9"/>
  <c r="N207" i="9"/>
  <c r="N206" i="9"/>
  <c r="N205" i="9"/>
  <c r="N204" i="9"/>
  <c r="N203" i="9"/>
  <c r="N202" i="9"/>
  <c r="N201" i="9"/>
  <c r="N200" i="9"/>
  <c r="N199" i="9"/>
  <c r="N198" i="9"/>
  <c r="N197" i="9"/>
  <c r="N196" i="9"/>
  <c r="N195" i="9"/>
  <c r="N194" i="9"/>
  <c r="N193" i="9"/>
  <c r="N192" i="9"/>
  <c r="N191" i="9"/>
  <c r="N190" i="9"/>
  <c r="N189" i="9"/>
  <c r="N188" i="9"/>
  <c r="N187" i="9"/>
  <c r="N186" i="9"/>
  <c r="N185" i="9"/>
  <c r="N184" i="9"/>
  <c r="N183" i="9"/>
  <c r="N182" i="9"/>
  <c r="N181" i="9"/>
  <c r="N180" i="9"/>
  <c r="N179" i="9"/>
  <c r="N178" i="9"/>
  <c r="N177" i="9"/>
  <c r="N176" i="9"/>
  <c r="N175" i="9"/>
  <c r="N174" i="9"/>
  <c r="N173" i="9"/>
  <c r="N172" i="9"/>
  <c r="N171" i="9"/>
  <c r="N170" i="9"/>
  <c r="N169" i="9"/>
  <c r="N168" i="9"/>
  <c r="N167" i="9"/>
  <c r="N166" i="9"/>
  <c r="N165" i="9"/>
  <c r="N164" i="9"/>
  <c r="N163" i="9"/>
  <c r="N162" i="9"/>
  <c r="N161" i="9"/>
  <c r="N160" i="9"/>
  <c r="N159" i="9"/>
  <c r="N158" i="9"/>
  <c r="N157" i="9"/>
  <c r="N156" i="9"/>
  <c r="N155" i="9"/>
  <c r="N154" i="9"/>
  <c r="N153" i="9"/>
  <c r="N152" i="9"/>
  <c r="N151" i="9"/>
  <c r="N150" i="9"/>
  <c r="N149" i="9"/>
  <c r="N148" i="9"/>
  <c r="N147" i="9"/>
  <c r="N146" i="9"/>
  <c r="N145" i="9"/>
  <c r="N144" i="9"/>
  <c r="N143" i="9"/>
  <c r="N142" i="9"/>
  <c r="N141" i="9"/>
  <c r="N140" i="9"/>
  <c r="N139" i="9"/>
  <c r="N138" i="9"/>
  <c r="N137" i="9"/>
  <c r="N136" i="9"/>
  <c r="N135" i="9"/>
  <c r="N134" i="9"/>
  <c r="N133" i="9"/>
  <c r="N132" i="9"/>
  <c r="N131" i="9"/>
  <c r="N130" i="9"/>
  <c r="N129" i="9"/>
  <c r="N128" i="9"/>
  <c r="N127" i="9"/>
  <c r="N126" i="9"/>
  <c r="N125" i="9"/>
  <c r="N124" i="9"/>
  <c r="N123" i="9"/>
  <c r="N122" i="9"/>
  <c r="N121" i="9"/>
  <c r="N120" i="9"/>
  <c r="N119" i="9"/>
  <c r="N118" i="9"/>
  <c r="N117" i="9"/>
  <c r="N116" i="9"/>
  <c r="N115" i="9"/>
  <c r="N114" i="9"/>
  <c r="N113" i="9"/>
  <c r="N112" i="9"/>
  <c r="N111" i="9"/>
  <c r="N110" i="9"/>
  <c r="N109" i="9"/>
  <c r="N108" i="9"/>
  <c r="N107" i="9"/>
  <c r="N106" i="9"/>
  <c r="N105" i="9"/>
  <c r="N104" i="9"/>
  <c r="N103" i="9"/>
  <c r="N102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N3" i="9"/>
  <c r="N333" i="10"/>
  <c r="N332" i="10"/>
  <c r="N331" i="10"/>
  <c r="N330" i="10"/>
  <c r="N329" i="10"/>
  <c r="N328" i="10"/>
  <c r="N327" i="10"/>
  <c r="N326" i="10"/>
  <c r="N325" i="10"/>
  <c r="N324" i="10"/>
  <c r="N323" i="10"/>
  <c r="N322" i="10"/>
  <c r="N321" i="10"/>
  <c r="N320" i="10"/>
  <c r="N319" i="10"/>
  <c r="N318" i="10"/>
  <c r="N317" i="10"/>
  <c r="N316" i="10"/>
  <c r="N315" i="10"/>
  <c r="N314" i="10"/>
  <c r="N313" i="10"/>
  <c r="N312" i="10"/>
  <c r="N311" i="10"/>
  <c r="N310" i="10"/>
  <c r="N309" i="10"/>
  <c r="N308" i="10"/>
  <c r="N307" i="10"/>
  <c r="N306" i="10"/>
  <c r="N305" i="10"/>
  <c r="N304" i="10"/>
  <c r="N303" i="10"/>
  <c r="N302" i="10"/>
  <c r="N301" i="10"/>
  <c r="N300" i="10"/>
  <c r="N299" i="10"/>
  <c r="N298" i="10"/>
  <c r="N297" i="10"/>
  <c r="N296" i="10"/>
  <c r="N295" i="10"/>
  <c r="N294" i="10"/>
  <c r="N293" i="10"/>
  <c r="N292" i="10"/>
  <c r="N291" i="10"/>
  <c r="N290" i="10"/>
  <c r="N289" i="10"/>
  <c r="N288" i="10"/>
  <c r="N287" i="10"/>
  <c r="N286" i="10"/>
  <c r="N285" i="10"/>
  <c r="N284" i="10"/>
  <c r="N283" i="10"/>
  <c r="N282" i="10"/>
  <c r="N281" i="10"/>
  <c r="N280" i="10"/>
  <c r="N279" i="10"/>
  <c r="N278" i="10"/>
  <c r="N277" i="10"/>
  <c r="N276" i="10"/>
  <c r="N275" i="10"/>
  <c r="N274" i="10"/>
  <c r="N273" i="10"/>
  <c r="N272" i="10"/>
  <c r="N271" i="10"/>
  <c r="N270" i="10"/>
  <c r="N269" i="10"/>
  <c r="N268" i="10"/>
  <c r="N267" i="10"/>
  <c r="N266" i="10"/>
  <c r="N265" i="10"/>
  <c r="N264" i="10"/>
  <c r="N263" i="10"/>
  <c r="N262" i="10"/>
  <c r="N261" i="10"/>
  <c r="N260" i="10"/>
  <c r="N259" i="10"/>
  <c r="N258" i="10"/>
  <c r="N257" i="10"/>
  <c r="N256" i="10"/>
  <c r="N255" i="10"/>
  <c r="N254" i="10"/>
  <c r="N253" i="10"/>
  <c r="N252" i="10"/>
  <c r="N251" i="10"/>
  <c r="N250" i="10"/>
  <c r="N249" i="10"/>
  <c r="N248" i="10"/>
  <c r="N247" i="10"/>
  <c r="N246" i="10"/>
  <c r="N245" i="10"/>
  <c r="N244" i="10"/>
  <c r="N243" i="10"/>
  <c r="N242" i="10"/>
  <c r="N241" i="10"/>
  <c r="N240" i="10"/>
  <c r="N239" i="10"/>
  <c r="N238" i="10"/>
  <c r="N237" i="10"/>
  <c r="N236" i="10"/>
  <c r="N235" i="10"/>
  <c r="N234" i="10"/>
  <c r="N233" i="10"/>
  <c r="N232" i="10"/>
  <c r="N231" i="10"/>
  <c r="N230" i="10"/>
  <c r="N229" i="10"/>
  <c r="N228" i="10"/>
  <c r="N227" i="10"/>
  <c r="N226" i="10"/>
  <c r="N225" i="10"/>
  <c r="N224" i="10"/>
  <c r="N223" i="10"/>
  <c r="N222" i="10"/>
  <c r="N221" i="10"/>
  <c r="N220" i="10"/>
  <c r="N219" i="10"/>
  <c r="N218" i="10"/>
  <c r="N217" i="10"/>
  <c r="N216" i="10"/>
  <c r="N215" i="10"/>
  <c r="N214" i="10"/>
  <c r="N213" i="10"/>
  <c r="N212" i="10"/>
  <c r="N211" i="10"/>
  <c r="N210" i="10"/>
  <c r="N209" i="10"/>
  <c r="N208" i="10"/>
  <c r="N207" i="10"/>
  <c r="N206" i="10"/>
  <c r="N205" i="10"/>
  <c r="N204" i="10"/>
  <c r="N203" i="10"/>
  <c r="N202" i="10"/>
  <c r="N201" i="10"/>
  <c r="N200" i="10"/>
  <c r="N199" i="10"/>
  <c r="N198" i="10"/>
  <c r="N197" i="10"/>
  <c r="N196" i="10"/>
  <c r="N195" i="10"/>
  <c r="N194" i="10"/>
  <c r="N193" i="10"/>
  <c r="N192" i="10"/>
  <c r="N191" i="10"/>
  <c r="N190" i="10"/>
  <c r="N189" i="10"/>
  <c r="N188" i="10"/>
  <c r="N187" i="10"/>
  <c r="N186" i="10"/>
  <c r="N185" i="10"/>
  <c r="N184" i="10"/>
  <c r="N183" i="10"/>
  <c r="N182" i="10"/>
  <c r="N181" i="10"/>
  <c r="N180" i="10"/>
  <c r="N179" i="10"/>
  <c r="N178" i="10"/>
  <c r="N177" i="10"/>
  <c r="N176" i="10"/>
  <c r="N175" i="10"/>
  <c r="N174" i="10"/>
  <c r="N173" i="10"/>
  <c r="N172" i="10"/>
  <c r="N171" i="10"/>
  <c r="N170" i="10"/>
  <c r="N169" i="10"/>
  <c r="N168" i="10"/>
  <c r="N167" i="10"/>
  <c r="N166" i="10"/>
  <c r="N165" i="10"/>
  <c r="N164" i="10"/>
  <c r="N163" i="10"/>
  <c r="N162" i="10"/>
  <c r="N161" i="10"/>
  <c r="N160" i="10"/>
  <c r="N159" i="10"/>
  <c r="N158" i="10"/>
  <c r="N157" i="10"/>
  <c r="N156" i="10"/>
  <c r="N155" i="10"/>
  <c r="N154" i="10"/>
  <c r="N153" i="10"/>
  <c r="N152" i="10"/>
  <c r="N151" i="10"/>
  <c r="N150" i="10"/>
  <c r="N149" i="10"/>
  <c r="N148" i="10"/>
  <c r="N147" i="10"/>
  <c r="N146" i="10"/>
  <c r="N145" i="10"/>
  <c r="N144" i="10"/>
  <c r="N143" i="10"/>
  <c r="N142" i="10"/>
  <c r="N141" i="10"/>
  <c r="N140" i="10"/>
  <c r="N139" i="10"/>
  <c r="N138" i="10"/>
  <c r="N137" i="10"/>
  <c r="N136" i="10"/>
  <c r="N135" i="10"/>
  <c r="N134" i="10"/>
  <c r="N133" i="10"/>
  <c r="N132" i="10"/>
  <c r="N131" i="10"/>
  <c r="N130" i="10"/>
  <c r="N129" i="10"/>
  <c r="N128" i="10"/>
  <c r="N127" i="10"/>
  <c r="N126" i="10"/>
  <c r="N125" i="10"/>
  <c r="N124" i="10"/>
  <c r="N123" i="10"/>
  <c r="N122" i="10"/>
  <c r="N121" i="10"/>
  <c r="N120" i="10"/>
  <c r="N119" i="10"/>
  <c r="N118" i="10"/>
  <c r="N117" i="10"/>
  <c r="N116" i="10"/>
  <c r="N115" i="10"/>
  <c r="N114" i="10"/>
  <c r="N113" i="10"/>
  <c r="N112" i="10"/>
  <c r="N111" i="10"/>
  <c r="N110" i="10"/>
  <c r="N109" i="10"/>
  <c r="N108" i="10"/>
  <c r="N107" i="10"/>
  <c r="N106" i="10"/>
  <c r="N105" i="10"/>
  <c r="N104" i="10"/>
  <c r="N103" i="10"/>
  <c r="N102" i="10"/>
  <c r="N101" i="10"/>
  <c r="N100" i="10"/>
  <c r="N99" i="10"/>
  <c r="N98" i="10"/>
  <c r="N97" i="10"/>
  <c r="N96" i="10"/>
  <c r="N95" i="10"/>
  <c r="N94" i="10"/>
  <c r="N93" i="10"/>
  <c r="N92" i="10"/>
  <c r="N91" i="10"/>
  <c r="N90" i="10"/>
  <c r="N89" i="10"/>
  <c r="N88" i="10"/>
  <c r="N87" i="10"/>
  <c r="N86" i="10"/>
  <c r="N85" i="10"/>
  <c r="N84" i="10"/>
  <c r="N83" i="10"/>
  <c r="N82" i="10"/>
  <c r="N81" i="10"/>
  <c r="N80" i="10"/>
  <c r="N79" i="10"/>
  <c r="N78" i="10"/>
  <c r="N77" i="10"/>
  <c r="N76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4" i="10"/>
  <c r="N3" i="10"/>
  <c r="N2" i="10"/>
  <c r="N2" i="9"/>
  <c r="N2" i="8"/>
  <c r="N2" i="6"/>
  <c r="N2" i="5"/>
  <c r="N2" i="4"/>
  <c r="N2" i="3"/>
  <c r="N2" i="2"/>
  <c r="K38" i="11"/>
  <c r="G38" i="11"/>
  <c r="L38" i="11"/>
  <c r="J38" i="11"/>
  <c r="H38" i="11"/>
  <c r="F38" i="11"/>
  <c r="D38" i="11"/>
  <c r="B38" i="11"/>
  <c r="M38" i="11"/>
  <c r="I38" i="11"/>
  <c r="E38" i="11"/>
  <c r="K33" i="11"/>
  <c r="G33" i="11"/>
  <c r="L33" i="11"/>
  <c r="J33" i="11"/>
  <c r="H33" i="11"/>
  <c r="F33" i="11"/>
  <c r="D33" i="11"/>
  <c r="B33" i="11"/>
  <c r="M33" i="11"/>
  <c r="I33" i="11"/>
  <c r="E33" i="11"/>
  <c r="L29" i="11"/>
  <c r="H29" i="11"/>
  <c r="M29" i="11"/>
  <c r="K29" i="11"/>
  <c r="I29" i="11"/>
  <c r="G29" i="11"/>
  <c r="E29" i="11"/>
  <c r="J29" i="11"/>
  <c r="F29" i="11"/>
  <c r="B29" i="11"/>
  <c r="K13" i="11"/>
  <c r="G13" i="11"/>
  <c r="L13" i="11"/>
  <c r="J13" i="11"/>
  <c r="H13" i="11"/>
  <c r="F13" i="11"/>
  <c r="D13" i="11"/>
  <c r="B13" i="11"/>
  <c r="M13" i="11"/>
  <c r="I13" i="11"/>
  <c r="E13" i="11"/>
  <c r="L41" i="11" l="1"/>
  <c r="L50" i="11" s="1"/>
  <c r="M41" i="11"/>
  <c r="M50" i="11" s="1"/>
  <c r="B41" i="11"/>
  <c r="B50" i="11" s="1"/>
  <c r="J41" i="11"/>
  <c r="J50" i="11" s="1"/>
  <c r="E41" i="11"/>
  <c r="E50" i="11" s="1"/>
  <c r="I41" i="11"/>
  <c r="I50" i="11" s="1"/>
  <c r="F41" i="11"/>
  <c r="F50" i="11" s="1"/>
  <c r="G41" i="11"/>
  <c r="G50" i="11" s="1"/>
  <c r="H41" i="11"/>
  <c r="H50" i="11" s="1"/>
  <c r="K41" i="11"/>
  <c r="K50" i="11" s="1"/>
  <c r="B10" i="11"/>
  <c r="N29" i="11"/>
  <c r="C13" i="11"/>
  <c r="N13" i="11"/>
  <c r="D29" i="11"/>
  <c r="D41" i="11" s="1"/>
  <c r="D50" i="11" s="1"/>
  <c r="C33" i="11"/>
  <c r="N33" i="11"/>
  <c r="C38" i="11"/>
  <c r="C29" i="11"/>
  <c r="N38" i="11" l="1"/>
  <c r="N41" i="11" s="1"/>
  <c r="C41" i="11"/>
  <c r="C50" i="11" s="1"/>
  <c r="B43" i="11"/>
  <c r="C10" i="11" l="1"/>
  <c r="C43" i="11" s="1"/>
  <c r="D10" i="11" s="1"/>
  <c r="D43" i="11" s="1"/>
  <c r="E10" i="11" s="1"/>
  <c r="E43" i="11" s="1"/>
  <c r="F10" i="11" s="1"/>
  <c r="F43" i="11" s="1"/>
  <c r="G10" i="11" s="1"/>
  <c r="G43" i="11" s="1"/>
  <c r="H10" i="11" s="1"/>
  <c r="H43" i="11" s="1"/>
  <c r="I10" i="11" s="1"/>
  <c r="I43" i="11" s="1"/>
  <c r="J10" i="11" s="1"/>
  <c r="J43" i="11" s="1"/>
  <c r="K10" i="11" s="1"/>
  <c r="K43" i="11" s="1"/>
  <c r="L10" i="11" s="1"/>
  <c r="L43" i="11" s="1"/>
  <c r="M10" i="11" s="1"/>
  <c r="M43" i="11" s="1"/>
  <c r="N10" i="11" l="1"/>
  <c r="N43" i="11" s="1"/>
  <c r="J333" i="10" l="1"/>
  <c r="K333" i="10" s="1"/>
  <c r="J332" i="10"/>
  <c r="K332" i="10" s="1"/>
  <c r="J331" i="10"/>
  <c r="K331" i="10" s="1"/>
  <c r="J330" i="10"/>
  <c r="K330" i="10" s="1"/>
  <c r="J329" i="10"/>
  <c r="K329" i="10" s="1"/>
  <c r="J328" i="10"/>
  <c r="K328" i="10" s="1"/>
  <c r="J327" i="10"/>
  <c r="K327" i="10" s="1"/>
  <c r="J326" i="10"/>
  <c r="K326" i="10" s="1"/>
  <c r="J325" i="10"/>
  <c r="K325" i="10" s="1"/>
  <c r="J324" i="10"/>
  <c r="K324" i="10" s="1"/>
  <c r="J323" i="10"/>
  <c r="K323" i="10" s="1"/>
  <c r="J322" i="10"/>
  <c r="K322" i="10" s="1"/>
  <c r="J321" i="10"/>
  <c r="K321" i="10" s="1"/>
  <c r="J320" i="10"/>
  <c r="K320" i="10" s="1"/>
  <c r="J319" i="10"/>
  <c r="K319" i="10" s="1"/>
  <c r="J318" i="10"/>
  <c r="K318" i="10" s="1"/>
  <c r="J317" i="10"/>
  <c r="K317" i="10" s="1"/>
  <c r="J316" i="10"/>
  <c r="K316" i="10" s="1"/>
  <c r="J315" i="10"/>
  <c r="K315" i="10" s="1"/>
  <c r="J314" i="10"/>
  <c r="K314" i="10" s="1"/>
  <c r="J313" i="10"/>
  <c r="K313" i="10" s="1"/>
  <c r="J312" i="10"/>
  <c r="K312" i="10" s="1"/>
  <c r="J311" i="10"/>
  <c r="K311" i="10" s="1"/>
  <c r="J310" i="10"/>
  <c r="K310" i="10" s="1"/>
  <c r="J309" i="10"/>
  <c r="K309" i="10" s="1"/>
  <c r="J308" i="10"/>
  <c r="K308" i="10" s="1"/>
  <c r="J307" i="10"/>
  <c r="K307" i="10" s="1"/>
  <c r="J306" i="10"/>
  <c r="K306" i="10" s="1"/>
  <c r="J305" i="10"/>
  <c r="K305" i="10" s="1"/>
  <c r="J304" i="10"/>
  <c r="K304" i="10" s="1"/>
  <c r="J303" i="10"/>
  <c r="K303" i="10" s="1"/>
  <c r="J302" i="10"/>
  <c r="K302" i="10" s="1"/>
  <c r="J301" i="10"/>
  <c r="K301" i="10" s="1"/>
  <c r="J300" i="10"/>
  <c r="K300" i="10" s="1"/>
  <c r="J299" i="10"/>
  <c r="K299" i="10" s="1"/>
  <c r="J298" i="10"/>
  <c r="K298" i="10" s="1"/>
  <c r="J297" i="10"/>
  <c r="K297" i="10" s="1"/>
  <c r="J296" i="10"/>
  <c r="K296" i="10" s="1"/>
  <c r="J295" i="10"/>
  <c r="K295" i="10" s="1"/>
  <c r="J294" i="10"/>
  <c r="K294" i="10" s="1"/>
  <c r="J293" i="10"/>
  <c r="K293" i="10" s="1"/>
  <c r="J292" i="10"/>
  <c r="K292" i="10" s="1"/>
  <c r="J291" i="10"/>
  <c r="K291" i="10" s="1"/>
  <c r="J290" i="10"/>
  <c r="K290" i="10" s="1"/>
  <c r="J289" i="10"/>
  <c r="K289" i="10" s="1"/>
  <c r="J288" i="10"/>
  <c r="K288" i="10" s="1"/>
  <c r="J287" i="10"/>
  <c r="K287" i="10" s="1"/>
  <c r="J286" i="10"/>
  <c r="K286" i="10" s="1"/>
  <c r="J285" i="10"/>
  <c r="K285" i="10" s="1"/>
  <c r="J284" i="10"/>
  <c r="K284" i="10" s="1"/>
  <c r="J283" i="10"/>
  <c r="K283" i="10" s="1"/>
  <c r="J282" i="10"/>
  <c r="K282" i="10" s="1"/>
  <c r="J281" i="10"/>
  <c r="K281" i="10" s="1"/>
  <c r="J280" i="10"/>
  <c r="K280" i="10" s="1"/>
  <c r="J279" i="10"/>
  <c r="K279" i="10" s="1"/>
  <c r="J278" i="10"/>
  <c r="K278" i="10" s="1"/>
  <c r="J277" i="10"/>
  <c r="K277" i="10" s="1"/>
  <c r="J276" i="10"/>
  <c r="K276" i="10" s="1"/>
  <c r="J275" i="10"/>
  <c r="K275" i="10" s="1"/>
  <c r="J274" i="10"/>
  <c r="K274" i="10" s="1"/>
  <c r="J273" i="10"/>
  <c r="K273" i="10" s="1"/>
  <c r="J272" i="10"/>
  <c r="K272" i="10" s="1"/>
  <c r="J271" i="10"/>
  <c r="K271" i="10" s="1"/>
  <c r="J270" i="10"/>
  <c r="K270" i="10" s="1"/>
  <c r="J269" i="10"/>
  <c r="K269" i="10" s="1"/>
  <c r="J268" i="10"/>
  <c r="K268" i="10" s="1"/>
  <c r="J267" i="10"/>
  <c r="K267" i="10" s="1"/>
  <c r="J266" i="10"/>
  <c r="K266" i="10" s="1"/>
  <c r="J265" i="10"/>
  <c r="K265" i="10" s="1"/>
  <c r="J264" i="10"/>
  <c r="K264" i="10" s="1"/>
  <c r="J263" i="10"/>
  <c r="K263" i="10" s="1"/>
  <c r="J262" i="10"/>
  <c r="K262" i="10" s="1"/>
  <c r="J261" i="10"/>
  <c r="K261" i="10" s="1"/>
  <c r="J260" i="10"/>
  <c r="K260" i="10" s="1"/>
  <c r="J259" i="10"/>
  <c r="K259" i="10" s="1"/>
  <c r="J258" i="10"/>
  <c r="K258" i="10" s="1"/>
  <c r="J257" i="10"/>
  <c r="K257" i="10" s="1"/>
  <c r="J256" i="10"/>
  <c r="K256" i="10" s="1"/>
  <c r="J255" i="10"/>
  <c r="K255" i="10" s="1"/>
  <c r="J254" i="10"/>
  <c r="K254" i="10" s="1"/>
  <c r="J253" i="10"/>
  <c r="K253" i="10" s="1"/>
  <c r="J252" i="10"/>
  <c r="K252" i="10" s="1"/>
  <c r="J251" i="10"/>
  <c r="K251" i="10" s="1"/>
  <c r="J250" i="10"/>
  <c r="K250" i="10" s="1"/>
  <c r="J249" i="10"/>
  <c r="K249" i="10" s="1"/>
  <c r="J248" i="10"/>
  <c r="K248" i="10" s="1"/>
  <c r="J247" i="10"/>
  <c r="K247" i="10" s="1"/>
  <c r="J246" i="10"/>
  <c r="K246" i="10" s="1"/>
  <c r="J245" i="10"/>
  <c r="K245" i="10" s="1"/>
  <c r="J244" i="10"/>
  <c r="K244" i="10" s="1"/>
  <c r="J243" i="10"/>
  <c r="K243" i="10" s="1"/>
  <c r="J242" i="10"/>
  <c r="K242" i="10" s="1"/>
  <c r="J241" i="10"/>
  <c r="K241" i="10" s="1"/>
  <c r="J240" i="10"/>
  <c r="K240" i="10" s="1"/>
  <c r="J239" i="10"/>
  <c r="K239" i="10" s="1"/>
  <c r="J238" i="10"/>
  <c r="K238" i="10" s="1"/>
  <c r="J237" i="10"/>
  <c r="K237" i="10" s="1"/>
  <c r="J236" i="10"/>
  <c r="K236" i="10" s="1"/>
  <c r="J235" i="10"/>
  <c r="K235" i="10" s="1"/>
  <c r="J234" i="10"/>
  <c r="K234" i="10" s="1"/>
  <c r="J233" i="10"/>
  <c r="K233" i="10" s="1"/>
  <c r="J232" i="10"/>
  <c r="K232" i="10" s="1"/>
  <c r="J231" i="10"/>
  <c r="K231" i="10" s="1"/>
  <c r="J230" i="10"/>
  <c r="K230" i="10" s="1"/>
  <c r="J229" i="10"/>
  <c r="K229" i="10" s="1"/>
  <c r="J228" i="10"/>
  <c r="K228" i="10" s="1"/>
  <c r="J227" i="10"/>
  <c r="K227" i="10" s="1"/>
  <c r="J226" i="10"/>
  <c r="K226" i="10" s="1"/>
  <c r="J225" i="10"/>
  <c r="K225" i="10" s="1"/>
  <c r="J224" i="10"/>
  <c r="K224" i="10" s="1"/>
  <c r="J223" i="10"/>
  <c r="K223" i="10" s="1"/>
  <c r="J222" i="10"/>
  <c r="K222" i="10" s="1"/>
  <c r="J221" i="10"/>
  <c r="K221" i="10" s="1"/>
  <c r="J220" i="10"/>
  <c r="K220" i="10" s="1"/>
  <c r="J219" i="10"/>
  <c r="K219" i="10" s="1"/>
  <c r="J218" i="10"/>
  <c r="K218" i="10" s="1"/>
  <c r="J217" i="10"/>
  <c r="K217" i="10" s="1"/>
  <c r="J216" i="10"/>
  <c r="K216" i="10" s="1"/>
  <c r="J215" i="10"/>
  <c r="K215" i="10" s="1"/>
  <c r="J214" i="10"/>
  <c r="K214" i="10" s="1"/>
  <c r="J213" i="10"/>
  <c r="K213" i="10" s="1"/>
  <c r="J212" i="10"/>
  <c r="K212" i="10" s="1"/>
  <c r="J211" i="10"/>
  <c r="K211" i="10" s="1"/>
  <c r="J210" i="10"/>
  <c r="K210" i="10" s="1"/>
  <c r="J209" i="10"/>
  <c r="K209" i="10" s="1"/>
  <c r="J208" i="10"/>
  <c r="K208" i="10" s="1"/>
  <c r="J207" i="10"/>
  <c r="K207" i="10" s="1"/>
  <c r="J206" i="10"/>
  <c r="K206" i="10" s="1"/>
  <c r="J205" i="10"/>
  <c r="K205" i="10" s="1"/>
  <c r="J204" i="10"/>
  <c r="K204" i="10" s="1"/>
  <c r="J203" i="10"/>
  <c r="K203" i="10" s="1"/>
  <c r="J202" i="10"/>
  <c r="K202" i="10" s="1"/>
  <c r="J201" i="10"/>
  <c r="K201" i="10" s="1"/>
  <c r="J200" i="10"/>
  <c r="K200" i="10" s="1"/>
  <c r="J199" i="10"/>
  <c r="K199" i="10" s="1"/>
  <c r="J198" i="10"/>
  <c r="K198" i="10" s="1"/>
  <c r="J197" i="10"/>
  <c r="K197" i="10" s="1"/>
  <c r="J196" i="10"/>
  <c r="K196" i="10" s="1"/>
  <c r="J195" i="10"/>
  <c r="K195" i="10" s="1"/>
  <c r="J194" i="10"/>
  <c r="K194" i="10" s="1"/>
  <c r="J193" i="10"/>
  <c r="K193" i="10" s="1"/>
  <c r="J192" i="10"/>
  <c r="K192" i="10" s="1"/>
  <c r="J191" i="10"/>
  <c r="K191" i="10" s="1"/>
  <c r="J190" i="10"/>
  <c r="K190" i="10" s="1"/>
  <c r="J189" i="10"/>
  <c r="K189" i="10" s="1"/>
  <c r="J188" i="10"/>
  <c r="K188" i="10" s="1"/>
  <c r="J187" i="10"/>
  <c r="K187" i="10" s="1"/>
  <c r="J186" i="10"/>
  <c r="K186" i="10" s="1"/>
  <c r="J185" i="10"/>
  <c r="K185" i="10" s="1"/>
  <c r="J184" i="10"/>
  <c r="K184" i="10" s="1"/>
  <c r="J183" i="10"/>
  <c r="K183" i="10" s="1"/>
  <c r="J182" i="10"/>
  <c r="K182" i="10" s="1"/>
  <c r="J181" i="10"/>
  <c r="K181" i="10" s="1"/>
  <c r="J180" i="10"/>
  <c r="K180" i="10" s="1"/>
  <c r="J179" i="10"/>
  <c r="K179" i="10" s="1"/>
  <c r="J178" i="10"/>
  <c r="K178" i="10" s="1"/>
  <c r="J177" i="10"/>
  <c r="K177" i="10" s="1"/>
  <c r="J176" i="10"/>
  <c r="K176" i="10" s="1"/>
  <c r="J175" i="10"/>
  <c r="K175" i="10" s="1"/>
  <c r="J174" i="10"/>
  <c r="K174" i="10" s="1"/>
  <c r="J173" i="10"/>
  <c r="K173" i="10" s="1"/>
  <c r="J172" i="10"/>
  <c r="K172" i="10" s="1"/>
  <c r="J171" i="10"/>
  <c r="K171" i="10" s="1"/>
  <c r="J170" i="10"/>
  <c r="K170" i="10" s="1"/>
  <c r="J169" i="10"/>
  <c r="K169" i="10" s="1"/>
  <c r="J168" i="10"/>
  <c r="K168" i="10" s="1"/>
  <c r="J167" i="10"/>
  <c r="K167" i="10" s="1"/>
  <c r="J166" i="10"/>
  <c r="K166" i="10" s="1"/>
  <c r="J165" i="10"/>
  <c r="K165" i="10" s="1"/>
  <c r="J164" i="10"/>
  <c r="K164" i="10" s="1"/>
  <c r="J163" i="10"/>
  <c r="K163" i="10" s="1"/>
  <c r="J162" i="10"/>
  <c r="K162" i="10" s="1"/>
  <c r="J161" i="10"/>
  <c r="K161" i="10" s="1"/>
  <c r="J160" i="10"/>
  <c r="K160" i="10" s="1"/>
  <c r="J159" i="10"/>
  <c r="K159" i="10" s="1"/>
  <c r="J158" i="10"/>
  <c r="K158" i="10" s="1"/>
  <c r="J157" i="10"/>
  <c r="K157" i="10" s="1"/>
  <c r="J156" i="10"/>
  <c r="K156" i="10" s="1"/>
  <c r="J155" i="10"/>
  <c r="K155" i="10" s="1"/>
  <c r="J154" i="10"/>
  <c r="K154" i="10" s="1"/>
  <c r="J153" i="10"/>
  <c r="K153" i="10" s="1"/>
  <c r="J152" i="10"/>
  <c r="K152" i="10" s="1"/>
  <c r="J151" i="10"/>
  <c r="K151" i="10" s="1"/>
  <c r="J150" i="10"/>
  <c r="K150" i="10" s="1"/>
  <c r="J149" i="10"/>
  <c r="K149" i="10" s="1"/>
  <c r="J148" i="10"/>
  <c r="K148" i="10" s="1"/>
  <c r="J147" i="10"/>
  <c r="K147" i="10" s="1"/>
  <c r="J146" i="10"/>
  <c r="K146" i="10" s="1"/>
  <c r="J145" i="10"/>
  <c r="K145" i="10" s="1"/>
  <c r="J144" i="10"/>
  <c r="K144" i="10" s="1"/>
  <c r="J143" i="10"/>
  <c r="K143" i="10" s="1"/>
  <c r="J142" i="10"/>
  <c r="K142" i="10" s="1"/>
  <c r="J141" i="10"/>
  <c r="K141" i="10" s="1"/>
  <c r="J140" i="10"/>
  <c r="K140" i="10" s="1"/>
  <c r="J139" i="10"/>
  <c r="K139" i="10" s="1"/>
  <c r="J138" i="10"/>
  <c r="K138" i="10" s="1"/>
  <c r="J137" i="10"/>
  <c r="K137" i="10" s="1"/>
  <c r="J136" i="10"/>
  <c r="K136" i="10" s="1"/>
  <c r="J135" i="10"/>
  <c r="K135" i="10" s="1"/>
  <c r="J134" i="10"/>
  <c r="K134" i="10" s="1"/>
  <c r="J133" i="10"/>
  <c r="K133" i="10" s="1"/>
  <c r="J132" i="10"/>
  <c r="K132" i="10" s="1"/>
  <c r="J131" i="10"/>
  <c r="K131" i="10" s="1"/>
  <c r="J130" i="10"/>
  <c r="K130" i="10" s="1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J121" i="10"/>
  <c r="K121" i="10" s="1"/>
  <c r="J120" i="10"/>
  <c r="K120" i="10" s="1"/>
  <c r="J119" i="10"/>
  <c r="K119" i="10" s="1"/>
  <c r="J118" i="10"/>
  <c r="K118" i="10" s="1"/>
  <c r="J117" i="10"/>
  <c r="K117" i="10" s="1"/>
  <c r="J116" i="10"/>
  <c r="K116" i="10" s="1"/>
  <c r="J115" i="10"/>
  <c r="K115" i="10" s="1"/>
  <c r="J114" i="10"/>
  <c r="K114" i="10" s="1"/>
  <c r="J113" i="10"/>
  <c r="K113" i="10" s="1"/>
  <c r="J112" i="10"/>
  <c r="K112" i="10" s="1"/>
  <c r="J111" i="10"/>
  <c r="K111" i="10" s="1"/>
  <c r="J110" i="10"/>
  <c r="K110" i="10" s="1"/>
  <c r="J109" i="10"/>
  <c r="K109" i="10" s="1"/>
  <c r="J108" i="10"/>
  <c r="K108" i="10" s="1"/>
  <c r="J107" i="10"/>
  <c r="K107" i="10" s="1"/>
  <c r="J106" i="10"/>
  <c r="K106" i="10" s="1"/>
  <c r="J105" i="10"/>
  <c r="K105" i="10" s="1"/>
  <c r="J104" i="10"/>
  <c r="K104" i="10" s="1"/>
  <c r="J103" i="10"/>
  <c r="K103" i="10" s="1"/>
  <c r="J102" i="10"/>
  <c r="K102" i="10" s="1"/>
  <c r="J101" i="10"/>
  <c r="K101" i="10" s="1"/>
  <c r="J100" i="10"/>
  <c r="K100" i="10" s="1"/>
  <c r="J99" i="10"/>
  <c r="K99" i="10" s="1"/>
  <c r="J98" i="10"/>
  <c r="K98" i="10" s="1"/>
  <c r="J97" i="10"/>
  <c r="K97" i="10" s="1"/>
  <c r="J96" i="10"/>
  <c r="K96" i="10" s="1"/>
  <c r="J95" i="10"/>
  <c r="K95" i="10" s="1"/>
  <c r="J94" i="10"/>
  <c r="K94" i="10" s="1"/>
  <c r="J93" i="10"/>
  <c r="K93" i="10" s="1"/>
  <c r="J92" i="10"/>
  <c r="K92" i="10" s="1"/>
  <c r="J91" i="10"/>
  <c r="K91" i="10" s="1"/>
  <c r="J90" i="10"/>
  <c r="K90" i="10" s="1"/>
  <c r="J89" i="10"/>
  <c r="K89" i="10" s="1"/>
  <c r="J88" i="10"/>
  <c r="K88" i="10" s="1"/>
  <c r="J87" i="10"/>
  <c r="K87" i="10" s="1"/>
  <c r="J86" i="10"/>
  <c r="K86" i="10" s="1"/>
  <c r="J85" i="10"/>
  <c r="K85" i="10" s="1"/>
  <c r="J84" i="10"/>
  <c r="K84" i="10" s="1"/>
  <c r="J83" i="10"/>
  <c r="K83" i="10" s="1"/>
  <c r="J82" i="10"/>
  <c r="K82" i="10" s="1"/>
  <c r="J81" i="10"/>
  <c r="K81" i="10" s="1"/>
  <c r="J80" i="10"/>
  <c r="K80" i="10" s="1"/>
  <c r="J79" i="10"/>
  <c r="K79" i="10" s="1"/>
  <c r="J78" i="10"/>
  <c r="K78" i="10" s="1"/>
  <c r="J77" i="10"/>
  <c r="K77" i="10" s="1"/>
  <c r="J76" i="10"/>
  <c r="K76" i="10" s="1"/>
  <c r="J75" i="10"/>
  <c r="K75" i="10" s="1"/>
  <c r="J74" i="10"/>
  <c r="K74" i="10" s="1"/>
  <c r="J73" i="10"/>
  <c r="K73" i="10" s="1"/>
  <c r="J72" i="10"/>
  <c r="K72" i="10" s="1"/>
  <c r="J71" i="10"/>
  <c r="K71" i="10" s="1"/>
  <c r="J70" i="10"/>
  <c r="K70" i="10" s="1"/>
  <c r="J69" i="10"/>
  <c r="K69" i="10" s="1"/>
  <c r="J68" i="10"/>
  <c r="K68" i="10" s="1"/>
  <c r="J67" i="10"/>
  <c r="K67" i="10" s="1"/>
  <c r="J66" i="10"/>
  <c r="K66" i="10" s="1"/>
  <c r="J65" i="10"/>
  <c r="K65" i="10" s="1"/>
  <c r="J64" i="10"/>
  <c r="K64" i="10" s="1"/>
  <c r="J63" i="10"/>
  <c r="K63" i="10" s="1"/>
  <c r="J62" i="10"/>
  <c r="K62" i="10" s="1"/>
  <c r="J61" i="10"/>
  <c r="K61" i="10" s="1"/>
  <c r="J60" i="10"/>
  <c r="K60" i="10" s="1"/>
  <c r="J59" i="10"/>
  <c r="K59" i="10" s="1"/>
  <c r="J58" i="10"/>
  <c r="K58" i="10" s="1"/>
  <c r="J57" i="10"/>
  <c r="K57" i="10" s="1"/>
  <c r="J56" i="10"/>
  <c r="K56" i="10" s="1"/>
  <c r="J55" i="10"/>
  <c r="K55" i="10" s="1"/>
  <c r="J54" i="10"/>
  <c r="K54" i="10" s="1"/>
  <c r="J53" i="10"/>
  <c r="K53" i="10" s="1"/>
  <c r="J52" i="10"/>
  <c r="K52" i="10" s="1"/>
  <c r="J51" i="10"/>
  <c r="K51" i="10" s="1"/>
  <c r="J50" i="10"/>
  <c r="K50" i="10" s="1"/>
  <c r="J49" i="10"/>
  <c r="K49" i="10" s="1"/>
  <c r="J48" i="10"/>
  <c r="K48" i="10" s="1"/>
  <c r="J47" i="10"/>
  <c r="K47" i="10" s="1"/>
  <c r="J46" i="10"/>
  <c r="K46" i="10" s="1"/>
  <c r="J45" i="10"/>
  <c r="K45" i="10" s="1"/>
  <c r="J44" i="10"/>
  <c r="K44" i="10" s="1"/>
  <c r="J43" i="10"/>
  <c r="K43" i="10" s="1"/>
  <c r="J42" i="10"/>
  <c r="K42" i="10" s="1"/>
  <c r="J41" i="10"/>
  <c r="K41" i="10" s="1"/>
  <c r="J40" i="10"/>
  <c r="K40" i="10" s="1"/>
  <c r="J39" i="10"/>
  <c r="K39" i="10" s="1"/>
  <c r="J38" i="10"/>
  <c r="K38" i="10" s="1"/>
  <c r="J37" i="10"/>
  <c r="K37" i="10" s="1"/>
  <c r="J36" i="10"/>
  <c r="K36" i="10" s="1"/>
  <c r="J35" i="10"/>
  <c r="K35" i="10" s="1"/>
  <c r="J34" i="10"/>
  <c r="K34" i="10" s="1"/>
  <c r="J33" i="10"/>
  <c r="K33" i="10" s="1"/>
  <c r="J32" i="10"/>
  <c r="K32" i="10" s="1"/>
  <c r="J31" i="10"/>
  <c r="K31" i="10" s="1"/>
  <c r="J30" i="10"/>
  <c r="K30" i="10" s="1"/>
  <c r="J29" i="10"/>
  <c r="K29" i="10" s="1"/>
  <c r="J28" i="10"/>
  <c r="K28" i="10" s="1"/>
  <c r="J27" i="10"/>
  <c r="K27" i="10" s="1"/>
  <c r="J26" i="10"/>
  <c r="K26" i="10" s="1"/>
  <c r="J25" i="10"/>
  <c r="K25" i="10" s="1"/>
  <c r="J24" i="10"/>
  <c r="K24" i="10" s="1"/>
  <c r="J23" i="10"/>
  <c r="K23" i="10" s="1"/>
  <c r="J22" i="10"/>
  <c r="K22" i="10" s="1"/>
  <c r="J21" i="10"/>
  <c r="K21" i="10" s="1"/>
  <c r="J20" i="10"/>
  <c r="K20" i="10" s="1"/>
  <c r="J19" i="10"/>
  <c r="K19" i="10" s="1"/>
  <c r="J18" i="10"/>
  <c r="K18" i="10" s="1"/>
  <c r="J17" i="10"/>
  <c r="K17" i="10" s="1"/>
  <c r="J16" i="10"/>
  <c r="K16" i="10" s="1"/>
  <c r="J15" i="10"/>
  <c r="K15" i="10" s="1"/>
  <c r="J14" i="10"/>
  <c r="K14" i="10" s="1"/>
  <c r="J13" i="10"/>
  <c r="K13" i="10" s="1"/>
  <c r="J12" i="10"/>
  <c r="K12" i="10" s="1"/>
  <c r="J11" i="10"/>
  <c r="K11" i="10" s="1"/>
  <c r="J10" i="10"/>
  <c r="K10" i="10" s="1"/>
  <c r="J9" i="10"/>
  <c r="K9" i="10" s="1"/>
  <c r="J8" i="10"/>
  <c r="K8" i="10" s="1"/>
  <c r="J7" i="10"/>
  <c r="K7" i="10" s="1"/>
  <c r="J6" i="10"/>
  <c r="K6" i="10" s="1"/>
  <c r="J5" i="10"/>
  <c r="K5" i="10" s="1"/>
  <c r="J4" i="10"/>
  <c r="K4" i="10" s="1"/>
  <c r="J3" i="10"/>
  <c r="K3" i="10" s="1"/>
  <c r="J2" i="10"/>
  <c r="K2" i="10" s="1"/>
  <c r="J331" i="9"/>
  <c r="K331" i="9" s="1"/>
  <c r="J330" i="9"/>
  <c r="K330" i="9" s="1"/>
  <c r="J329" i="9"/>
  <c r="K329" i="9" s="1"/>
  <c r="J328" i="9"/>
  <c r="K328" i="9" s="1"/>
  <c r="J327" i="9"/>
  <c r="K327" i="9" s="1"/>
  <c r="J326" i="9"/>
  <c r="K326" i="9" s="1"/>
  <c r="J325" i="9"/>
  <c r="K325" i="9" s="1"/>
  <c r="J324" i="9"/>
  <c r="K324" i="9" s="1"/>
  <c r="J323" i="9"/>
  <c r="K323" i="9" s="1"/>
  <c r="J322" i="9"/>
  <c r="K322" i="9" s="1"/>
  <c r="J321" i="9"/>
  <c r="K321" i="9" s="1"/>
  <c r="J320" i="9"/>
  <c r="K320" i="9" s="1"/>
  <c r="J319" i="9"/>
  <c r="K319" i="9" s="1"/>
  <c r="J318" i="9"/>
  <c r="K318" i="9" s="1"/>
  <c r="J317" i="9"/>
  <c r="K317" i="9" s="1"/>
  <c r="J316" i="9"/>
  <c r="K316" i="9" s="1"/>
  <c r="J315" i="9"/>
  <c r="K315" i="9" s="1"/>
  <c r="J314" i="9"/>
  <c r="K314" i="9" s="1"/>
  <c r="J313" i="9"/>
  <c r="K313" i="9" s="1"/>
  <c r="J312" i="9"/>
  <c r="K312" i="9" s="1"/>
  <c r="J311" i="9"/>
  <c r="K311" i="9" s="1"/>
  <c r="J310" i="9"/>
  <c r="K310" i="9" s="1"/>
  <c r="J309" i="9"/>
  <c r="K309" i="9" s="1"/>
  <c r="J308" i="9"/>
  <c r="K308" i="9" s="1"/>
  <c r="J307" i="9"/>
  <c r="K307" i="9" s="1"/>
  <c r="J306" i="9"/>
  <c r="K306" i="9" s="1"/>
  <c r="J305" i="9"/>
  <c r="K305" i="9" s="1"/>
  <c r="J304" i="9"/>
  <c r="K304" i="9" s="1"/>
  <c r="J303" i="9"/>
  <c r="K303" i="9" s="1"/>
  <c r="J302" i="9"/>
  <c r="K302" i="9" s="1"/>
  <c r="J301" i="9"/>
  <c r="K301" i="9" s="1"/>
  <c r="J300" i="9"/>
  <c r="K300" i="9" s="1"/>
  <c r="J299" i="9"/>
  <c r="K299" i="9" s="1"/>
  <c r="J298" i="9"/>
  <c r="K298" i="9" s="1"/>
  <c r="J297" i="9"/>
  <c r="K297" i="9" s="1"/>
  <c r="J296" i="9"/>
  <c r="K296" i="9" s="1"/>
  <c r="J295" i="9"/>
  <c r="K295" i="9" s="1"/>
  <c r="J294" i="9"/>
  <c r="K294" i="9" s="1"/>
  <c r="J293" i="9"/>
  <c r="K293" i="9" s="1"/>
  <c r="J292" i="9"/>
  <c r="K292" i="9" s="1"/>
  <c r="J291" i="9"/>
  <c r="K291" i="9" s="1"/>
  <c r="J290" i="9"/>
  <c r="K290" i="9" s="1"/>
  <c r="J289" i="9"/>
  <c r="K289" i="9" s="1"/>
  <c r="J288" i="9"/>
  <c r="K288" i="9" s="1"/>
  <c r="J287" i="9"/>
  <c r="K287" i="9" s="1"/>
  <c r="J286" i="9"/>
  <c r="K286" i="9" s="1"/>
  <c r="J285" i="9"/>
  <c r="K285" i="9" s="1"/>
  <c r="J284" i="9"/>
  <c r="K284" i="9" s="1"/>
  <c r="J283" i="9"/>
  <c r="K283" i="9" s="1"/>
  <c r="J282" i="9"/>
  <c r="K282" i="9" s="1"/>
  <c r="J281" i="9"/>
  <c r="K281" i="9" s="1"/>
  <c r="J280" i="9"/>
  <c r="K280" i="9" s="1"/>
  <c r="J279" i="9"/>
  <c r="K279" i="9" s="1"/>
  <c r="J278" i="9"/>
  <c r="K278" i="9" s="1"/>
  <c r="J277" i="9"/>
  <c r="K277" i="9" s="1"/>
  <c r="J276" i="9"/>
  <c r="K276" i="9" s="1"/>
  <c r="J275" i="9"/>
  <c r="K275" i="9" s="1"/>
  <c r="J274" i="9"/>
  <c r="K274" i="9" s="1"/>
  <c r="J273" i="9"/>
  <c r="K273" i="9" s="1"/>
  <c r="J272" i="9"/>
  <c r="K272" i="9" s="1"/>
  <c r="J271" i="9"/>
  <c r="K271" i="9" s="1"/>
  <c r="J270" i="9"/>
  <c r="K270" i="9" s="1"/>
  <c r="J269" i="9"/>
  <c r="K269" i="9" s="1"/>
  <c r="J268" i="9"/>
  <c r="K268" i="9" s="1"/>
  <c r="J267" i="9"/>
  <c r="K267" i="9" s="1"/>
  <c r="J266" i="9"/>
  <c r="K266" i="9" s="1"/>
  <c r="J265" i="9"/>
  <c r="K265" i="9" s="1"/>
  <c r="J264" i="9"/>
  <c r="K264" i="9" s="1"/>
  <c r="J263" i="9"/>
  <c r="K263" i="9" s="1"/>
  <c r="J262" i="9"/>
  <c r="K262" i="9" s="1"/>
  <c r="J261" i="9"/>
  <c r="K261" i="9" s="1"/>
  <c r="J260" i="9"/>
  <c r="K260" i="9" s="1"/>
  <c r="J259" i="9"/>
  <c r="K259" i="9" s="1"/>
  <c r="J258" i="9"/>
  <c r="K258" i="9" s="1"/>
  <c r="J257" i="9"/>
  <c r="K257" i="9" s="1"/>
  <c r="J256" i="9"/>
  <c r="K256" i="9" s="1"/>
  <c r="J255" i="9"/>
  <c r="K255" i="9" s="1"/>
  <c r="J254" i="9"/>
  <c r="K254" i="9" s="1"/>
  <c r="J253" i="9"/>
  <c r="K253" i="9" s="1"/>
  <c r="J252" i="9"/>
  <c r="K252" i="9" s="1"/>
  <c r="J251" i="9"/>
  <c r="K251" i="9" s="1"/>
  <c r="J250" i="9"/>
  <c r="K250" i="9" s="1"/>
  <c r="J249" i="9"/>
  <c r="K249" i="9" s="1"/>
  <c r="J248" i="9"/>
  <c r="K248" i="9" s="1"/>
  <c r="J247" i="9"/>
  <c r="K247" i="9" s="1"/>
  <c r="J246" i="9"/>
  <c r="K246" i="9" s="1"/>
  <c r="J245" i="9"/>
  <c r="K245" i="9" s="1"/>
  <c r="J244" i="9"/>
  <c r="K244" i="9" s="1"/>
  <c r="J243" i="9"/>
  <c r="K243" i="9" s="1"/>
  <c r="J242" i="9"/>
  <c r="K242" i="9" s="1"/>
  <c r="J241" i="9"/>
  <c r="K241" i="9" s="1"/>
  <c r="J240" i="9"/>
  <c r="K240" i="9" s="1"/>
  <c r="J239" i="9"/>
  <c r="K239" i="9" s="1"/>
  <c r="J238" i="9"/>
  <c r="K238" i="9" s="1"/>
  <c r="J237" i="9"/>
  <c r="K237" i="9" s="1"/>
  <c r="J236" i="9"/>
  <c r="K236" i="9" s="1"/>
  <c r="J235" i="9"/>
  <c r="K235" i="9" s="1"/>
  <c r="J234" i="9"/>
  <c r="K234" i="9" s="1"/>
  <c r="J233" i="9"/>
  <c r="K233" i="9" s="1"/>
  <c r="J232" i="9"/>
  <c r="K232" i="9" s="1"/>
  <c r="J231" i="9"/>
  <c r="K231" i="9" s="1"/>
  <c r="J230" i="9"/>
  <c r="K230" i="9" s="1"/>
  <c r="J229" i="9"/>
  <c r="K229" i="9" s="1"/>
  <c r="J228" i="9"/>
  <c r="K228" i="9" s="1"/>
  <c r="J227" i="9"/>
  <c r="K227" i="9" s="1"/>
  <c r="J226" i="9"/>
  <c r="K226" i="9" s="1"/>
  <c r="J225" i="9"/>
  <c r="K225" i="9" s="1"/>
  <c r="J224" i="9"/>
  <c r="K224" i="9" s="1"/>
  <c r="J223" i="9"/>
  <c r="K223" i="9" s="1"/>
  <c r="J222" i="9"/>
  <c r="K222" i="9" s="1"/>
  <c r="J221" i="9"/>
  <c r="K221" i="9" s="1"/>
  <c r="J220" i="9"/>
  <c r="K220" i="9" s="1"/>
  <c r="J219" i="9"/>
  <c r="K219" i="9" s="1"/>
  <c r="J218" i="9"/>
  <c r="K218" i="9" s="1"/>
  <c r="J217" i="9"/>
  <c r="K217" i="9" s="1"/>
  <c r="J216" i="9"/>
  <c r="K216" i="9" s="1"/>
  <c r="J215" i="9"/>
  <c r="K215" i="9" s="1"/>
  <c r="J214" i="9"/>
  <c r="K214" i="9" s="1"/>
  <c r="J213" i="9"/>
  <c r="K213" i="9" s="1"/>
  <c r="J212" i="9"/>
  <c r="K212" i="9" s="1"/>
  <c r="J211" i="9"/>
  <c r="K211" i="9" s="1"/>
  <c r="J210" i="9"/>
  <c r="K210" i="9" s="1"/>
  <c r="J209" i="9"/>
  <c r="K209" i="9" s="1"/>
  <c r="J208" i="9"/>
  <c r="K208" i="9" s="1"/>
  <c r="J207" i="9"/>
  <c r="K207" i="9" s="1"/>
  <c r="J206" i="9"/>
  <c r="K206" i="9" s="1"/>
  <c r="J205" i="9"/>
  <c r="K205" i="9" s="1"/>
  <c r="J204" i="9"/>
  <c r="K204" i="9" s="1"/>
  <c r="J203" i="9"/>
  <c r="K203" i="9" s="1"/>
  <c r="J202" i="9"/>
  <c r="K202" i="9" s="1"/>
  <c r="J201" i="9"/>
  <c r="K201" i="9" s="1"/>
  <c r="J200" i="9"/>
  <c r="K200" i="9" s="1"/>
  <c r="J199" i="9"/>
  <c r="K199" i="9" s="1"/>
  <c r="J198" i="9"/>
  <c r="K198" i="9" s="1"/>
  <c r="J197" i="9"/>
  <c r="K197" i="9" s="1"/>
  <c r="J196" i="9"/>
  <c r="K196" i="9" s="1"/>
  <c r="J195" i="9"/>
  <c r="K195" i="9" s="1"/>
  <c r="J194" i="9"/>
  <c r="K194" i="9" s="1"/>
  <c r="J193" i="9"/>
  <c r="K193" i="9" s="1"/>
  <c r="J192" i="9"/>
  <c r="K192" i="9" s="1"/>
  <c r="J191" i="9"/>
  <c r="K191" i="9" s="1"/>
  <c r="J190" i="9"/>
  <c r="K190" i="9" s="1"/>
  <c r="J189" i="9"/>
  <c r="K189" i="9" s="1"/>
  <c r="J188" i="9"/>
  <c r="K188" i="9" s="1"/>
  <c r="J187" i="9"/>
  <c r="K187" i="9" s="1"/>
  <c r="J186" i="9"/>
  <c r="K186" i="9" s="1"/>
  <c r="J185" i="9"/>
  <c r="K185" i="9" s="1"/>
  <c r="J184" i="9"/>
  <c r="K184" i="9" s="1"/>
  <c r="J183" i="9"/>
  <c r="K183" i="9" s="1"/>
  <c r="J182" i="9"/>
  <c r="K182" i="9" s="1"/>
  <c r="J181" i="9"/>
  <c r="K181" i="9" s="1"/>
  <c r="J180" i="9"/>
  <c r="K180" i="9" s="1"/>
  <c r="J179" i="9"/>
  <c r="K179" i="9" s="1"/>
  <c r="J178" i="9"/>
  <c r="K178" i="9" s="1"/>
  <c r="J177" i="9"/>
  <c r="K177" i="9" s="1"/>
  <c r="J176" i="9"/>
  <c r="K176" i="9" s="1"/>
  <c r="J175" i="9"/>
  <c r="K175" i="9" s="1"/>
  <c r="J174" i="9"/>
  <c r="K174" i="9" s="1"/>
  <c r="J173" i="9"/>
  <c r="K173" i="9" s="1"/>
  <c r="J172" i="9"/>
  <c r="K172" i="9" s="1"/>
  <c r="J171" i="9"/>
  <c r="K171" i="9" s="1"/>
  <c r="J170" i="9"/>
  <c r="K170" i="9" s="1"/>
  <c r="J169" i="9"/>
  <c r="K169" i="9" s="1"/>
  <c r="J168" i="9"/>
  <c r="K168" i="9" s="1"/>
  <c r="J167" i="9"/>
  <c r="K167" i="9" s="1"/>
  <c r="J166" i="9"/>
  <c r="K166" i="9" s="1"/>
  <c r="J165" i="9"/>
  <c r="K165" i="9" s="1"/>
  <c r="J164" i="9"/>
  <c r="K164" i="9" s="1"/>
  <c r="J163" i="9"/>
  <c r="K163" i="9" s="1"/>
  <c r="J162" i="9"/>
  <c r="K162" i="9" s="1"/>
  <c r="J161" i="9"/>
  <c r="K161" i="9" s="1"/>
  <c r="J160" i="9"/>
  <c r="K160" i="9" s="1"/>
  <c r="J159" i="9"/>
  <c r="K159" i="9" s="1"/>
  <c r="J158" i="9"/>
  <c r="K158" i="9" s="1"/>
  <c r="J157" i="9"/>
  <c r="K157" i="9" s="1"/>
  <c r="J156" i="9"/>
  <c r="K156" i="9" s="1"/>
  <c r="J155" i="9"/>
  <c r="K155" i="9" s="1"/>
  <c r="J154" i="9"/>
  <c r="K154" i="9" s="1"/>
  <c r="J153" i="9"/>
  <c r="K153" i="9" s="1"/>
  <c r="J152" i="9"/>
  <c r="K152" i="9" s="1"/>
  <c r="J151" i="9"/>
  <c r="K151" i="9" s="1"/>
  <c r="J150" i="9"/>
  <c r="K150" i="9" s="1"/>
  <c r="J149" i="9"/>
  <c r="K149" i="9" s="1"/>
  <c r="J148" i="9"/>
  <c r="K148" i="9" s="1"/>
  <c r="J147" i="9"/>
  <c r="K147" i="9" s="1"/>
  <c r="J146" i="9"/>
  <c r="K146" i="9" s="1"/>
  <c r="J145" i="9"/>
  <c r="K145" i="9" s="1"/>
  <c r="J144" i="9"/>
  <c r="K144" i="9" s="1"/>
  <c r="J143" i="9"/>
  <c r="K143" i="9" s="1"/>
  <c r="J142" i="9"/>
  <c r="K142" i="9" s="1"/>
  <c r="J141" i="9"/>
  <c r="K141" i="9" s="1"/>
  <c r="J140" i="9"/>
  <c r="K140" i="9" s="1"/>
  <c r="J139" i="9"/>
  <c r="K139" i="9" s="1"/>
  <c r="J138" i="9"/>
  <c r="K138" i="9" s="1"/>
  <c r="J137" i="9"/>
  <c r="K137" i="9" s="1"/>
  <c r="J136" i="9"/>
  <c r="K136" i="9" s="1"/>
  <c r="J135" i="9"/>
  <c r="K135" i="9" s="1"/>
  <c r="J134" i="9"/>
  <c r="K134" i="9" s="1"/>
  <c r="J133" i="9"/>
  <c r="K133" i="9" s="1"/>
  <c r="J132" i="9"/>
  <c r="K132" i="9" s="1"/>
  <c r="J131" i="9"/>
  <c r="K131" i="9" s="1"/>
  <c r="J130" i="9"/>
  <c r="K130" i="9" s="1"/>
  <c r="J129" i="9"/>
  <c r="K129" i="9" s="1"/>
  <c r="J128" i="9"/>
  <c r="K128" i="9" s="1"/>
  <c r="J127" i="9"/>
  <c r="K127" i="9" s="1"/>
  <c r="J126" i="9"/>
  <c r="K126" i="9" s="1"/>
  <c r="J125" i="9"/>
  <c r="K125" i="9" s="1"/>
  <c r="J124" i="9"/>
  <c r="K124" i="9" s="1"/>
  <c r="J123" i="9"/>
  <c r="K123" i="9" s="1"/>
  <c r="J122" i="9"/>
  <c r="K122" i="9" s="1"/>
  <c r="J121" i="9"/>
  <c r="K121" i="9" s="1"/>
  <c r="J120" i="9"/>
  <c r="K120" i="9" s="1"/>
  <c r="J119" i="9"/>
  <c r="K119" i="9" s="1"/>
  <c r="J118" i="9"/>
  <c r="K118" i="9" s="1"/>
  <c r="J117" i="9"/>
  <c r="K117" i="9" s="1"/>
  <c r="J116" i="9"/>
  <c r="K116" i="9" s="1"/>
  <c r="J115" i="9"/>
  <c r="K115" i="9" s="1"/>
  <c r="J114" i="9"/>
  <c r="K114" i="9" s="1"/>
  <c r="J113" i="9"/>
  <c r="K113" i="9" s="1"/>
  <c r="J112" i="9"/>
  <c r="K112" i="9" s="1"/>
  <c r="J111" i="9"/>
  <c r="K111" i="9" s="1"/>
  <c r="J110" i="9"/>
  <c r="K110" i="9" s="1"/>
  <c r="J109" i="9"/>
  <c r="K109" i="9" s="1"/>
  <c r="J108" i="9"/>
  <c r="K108" i="9" s="1"/>
  <c r="J107" i="9"/>
  <c r="K107" i="9" s="1"/>
  <c r="J106" i="9"/>
  <c r="K106" i="9" s="1"/>
  <c r="J105" i="9"/>
  <c r="K105" i="9" s="1"/>
  <c r="J104" i="9"/>
  <c r="K104" i="9" s="1"/>
  <c r="J103" i="9"/>
  <c r="K103" i="9" s="1"/>
  <c r="J102" i="9"/>
  <c r="K102" i="9" s="1"/>
  <c r="J101" i="9"/>
  <c r="K101" i="9" s="1"/>
  <c r="J100" i="9"/>
  <c r="K100" i="9" s="1"/>
  <c r="J99" i="9"/>
  <c r="K99" i="9" s="1"/>
  <c r="J98" i="9"/>
  <c r="K98" i="9" s="1"/>
  <c r="J97" i="9"/>
  <c r="K97" i="9" s="1"/>
  <c r="J96" i="9"/>
  <c r="K96" i="9" s="1"/>
  <c r="J95" i="9"/>
  <c r="K95" i="9" s="1"/>
  <c r="J94" i="9"/>
  <c r="K94" i="9" s="1"/>
  <c r="J93" i="9"/>
  <c r="K93" i="9" s="1"/>
  <c r="J92" i="9"/>
  <c r="K92" i="9" s="1"/>
  <c r="J91" i="9"/>
  <c r="K91" i="9" s="1"/>
  <c r="J90" i="9"/>
  <c r="K90" i="9" s="1"/>
  <c r="J89" i="9"/>
  <c r="K89" i="9" s="1"/>
  <c r="J88" i="9"/>
  <c r="K88" i="9" s="1"/>
  <c r="J87" i="9"/>
  <c r="K87" i="9" s="1"/>
  <c r="J86" i="9"/>
  <c r="K86" i="9" s="1"/>
  <c r="J85" i="9"/>
  <c r="K85" i="9" s="1"/>
  <c r="J84" i="9"/>
  <c r="K84" i="9" s="1"/>
  <c r="J83" i="9"/>
  <c r="K83" i="9" s="1"/>
  <c r="J82" i="9"/>
  <c r="K82" i="9" s="1"/>
  <c r="J81" i="9"/>
  <c r="K81" i="9" s="1"/>
  <c r="J80" i="9"/>
  <c r="K80" i="9" s="1"/>
  <c r="J79" i="9"/>
  <c r="K79" i="9" s="1"/>
  <c r="J78" i="9"/>
  <c r="K78" i="9" s="1"/>
  <c r="J77" i="9"/>
  <c r="K77" i="9" s="1"/>
  <c r="J76" i="9"/>
  <c r="K76" i="9" s="1"/>
  <c r="J75" i="9"/>
  <c r="K75" i="9" s="1"/>
  <c r="J74" i="9"/>
  <c r="K74" i="9" s="1"/>
  <c r="J73" i="9"/>
  <c r="K73" i="9" s="1"/>
  <c r="J72" i="9"/>
  <c r="K72" i="9" s="1"/>
  <c r="J71" i="9"/>
  <c r="K71" i="9" s="1"/>
  <c r="J70" i="9"/>
  <c r="K70" i="9" s="1"/>
  <c r="J69" i="9"/>
  <c r="K69" i="9" s="1"/>
  <c r="J68" i="9"/>
  <c r="K68" i="9" s="1"/>
  <c r="J67" i="9"/>
  <c r="K67" i="9" s="1"/>
  <c r="J66" i="9"/>
  <c r="K66" i="9" s="1"/>
  <c r="J65" i="9"/>
  <c r="K65" i="9" s="1"/>
  <c r="J64" i="9"/>
  <c r="K64" i="9" s="1"/>
  <c r="J63" i="9"/>
  <c r="K63" i="9" s="1"/>
  <c r="J62" i="9"/>
  <c r="K62" i="9" s="1"/>
  <c r="J61" i="9"/>
  <c r="K61" i="9" s="1"/>
  <c r="J60" i="9"/>
  <c r="K60" i="9" s="1"/>
  <c r="J59" i="9"/>
  <c r="K59" i="9" s="1"/>
  <c r="J58" i="9"/>
  <c r="K58" i="9" s="1"/>
  <c r="J57" i="9"/>
  <c r="K57" i="9" s="1"/>
  <c r="J56" i="9"/>
  <c r="K56" i="9" s="1"/>
  <c r="J55" i="9"/>
  <c r="K55" i="9" s="1"/>
  <c r="J54" i="9"/>
  <c r="K54" i="9" s="1"/>
  <c r="J53" i="9"/>
  <c r="K53" i="9" s="1"/>
  <c r="J52" i="9"/>
  <c r="K52" i="9" s="1"/>
  <c r="J51" i="9"/>
  <c r="K51" i="9" s="1"/>
  <c r="J50" i="9"/>
  <c r="K50" i="9" s="1"/>
  <c r="J49" i="9"/>
  <c r="K49" i="9" s="1"/>
  <c r="J48" i="9"/>
  <c r="K48" i="9" s="1"/>
  <c r="J47" i="9"/>
  <c r="K47" i="9" s="1"/>
  <c r="J46" i="9"/>
  <c r="K46" i="9" s="1"/>
  <c r="J45" i="9"/>
  <c r="K45" i="9" s="1"/>
  <c r="J44" i="9"/>
  <c r="K44" i="9" s="1"/>
  <c r="J43" i="9"/>
  <c r="K43" i="9" s="1"/>
  <c r="J42" i="9"/>
  <c r="K42" i="9" s="1"/>
  <c r="J41" i="9"/>
  <c r="K41" i="9" s="1"/>
  <c r="J40" i="9"/>
  <c r="K40" i="9" s="1"/>
  <c r="J39" i="9"/>
  <c r="K39" i="9" s="1"/>
  <c r="J38" i="9"/>
  <c r="K38" i="9" s="1"/>
  <c r="J37" i="9"/>
  <c r="K37" i="9" s="1"/>
  <c r="J36" i="9"/>
  <c r="K36" i="9" s="1"/>
  <c r="J35" i="9"/>
  <c r="K35" i="9" s="1"/>
  <c r="J34" i="9"/>
  <c r="K34" i="9" s="1"/>
  <c r="J33" i="9"/>
  <c r="K33" i="9" s="1"/>
  <c r="J32" i="9"/>
  <c r="K32" i="9" s="1"/>
  <c r="J31" i="9"/>
  <c r="K31" i="9" s="1"/>
  <c r="J30" i="9"/>
  <c r="K30" i="9" s="1"/>
  <c r="J29" i="9"/>
  <c r="K29" i="9" s="1"/>
  <c r="J28" i="9"/>
  <c r="K28" i="9" s="1"/>
  <c r="J27" i="9"/>
  <c r="K27" i="9" s="1"/>
  <c r="J26" i="9"/>
  <c r="K26" i="9" s="1"/>
  <c r="J25" i="9"/>
  <c r="K25" i="9" s="1"/>
  <c r="J24" i="9"/>
  <c r="K24" i="9" s="1"/>
  <c r="J23" i="9"/>
  <c r="K23" i="9" s="1"/>
  <c r="J22" i="9"/>
  <c r="K22" i="9" s="1"/>
  <c r="J21" i="9"/>
  <c r="K21" i="9" s="1"/>
  <c r="J20" i="9"/>
  <c r="K20" i="9" s="1"/>
  <c r="J19" i="9"/>
  <c r="K19" i="9" s="1"/>
  <c r="J18" i="9"/>
  <c r="K18" i="9" s="1"/>
  <c r="J17" i="9"/>
  <c r="K17" i="9" s="1"/>
  <c r="J16" i="9"/>
  <c r="K16" i="9" s="1"/>
  <c r="J15" i="9"/>
  <c r="K15" i="9" s="1"/>
  <c r="J14" i="9"/>
  <c r="K14" i="9" s="1"/>
  <c r="J13" i="9"/>
  <c r="K13" i="9" s="1"/>
  <c r="J12" i="9"/>
  <c r="K12" i="9" s="1"/>
  <c r="J11" i="9"/>
  <c r="K11" i="9" s="1"/>
  <c r="J10" i="9"/>
  <c r="K10" i="9" s="1"/>
  <c r="J9" i="9"/>
  <c r="K9" i="9" s="1"/>
  <c r="J8" i="9"/>
  <c r="K8" i="9" s="1"/>
  <c r="J7" i="9"/>
  <c r="K7" i="9" s="1"/>
  <c r="J6" i="9"/>
  <c r="K6" i="9" s="1"/>
  <c r="J5" i="9"/>
  <c r="K5" i="9" s="1"/>
  <c r="J4" i="9"/>
  <c r="K4" i="9" s="1"/>
  <c r="J3" i="9"/>
  <c r="K3" i="9" s="1"/>
  <c r="J2" i="9"/>
  <c r="K2" i="9" s="1"/>
  <c r="J319" i="8"/>
  <c r="K319" i="8" s="1"/>
  <c r="J318" i="8"/>
  <c r="K318" i="8" s="1"/>
  <c r="J317" i="8"/>
  <c r="K317" i="8" s="1"/>
  <c r="J316" i="8"/>
  <c r="K316" i="8" s="1"/>
  <c r="J315" i="8"/>
  <c r="K315" i="8" s="1"/>
  <c r="J314" i="8"/>
  <c r="K314" i="8" s="1"/>
  <c r="J313" i="8"/>
  <c r="K313" i="8" s="1"/>
  <c r="J312" i="8"/>
  <c r="K312" i="8" s="1"/>
  <c r="J311" i="8"/>
  <c r="K311" i="8" s="1"/>
  <c r="J310" i="8"/>
  <c r="K310" i="8" s="1"/>
  <c r="J309" i="8"/>
  <c r="K309" i="8" s="1"/>
  <c r="J308" i="8"/>
  <c r="K308" i="8" s="1"/>
  <c r="J307" i="8"/>
  <c r="K307" i="8" s="1"/>
  <c r="J306" i="8"/>
  <c r="K306" i="8" s="1"/>
  <c r="J305" i="8"/>
  <c r="K305" i="8" s="1"/>
  <c r="J304" i="8"/>
  <c r="K304" i="8" s="1"/>
  <c r="J303" i="8"/>
  <c r="K303" i="8" s="1"/>
  <c r="J302" i="8"/>
  <c r="K302" i="8" s="1"/>
  <c r="J301" i="8"/>
  <c r="K301" i="8" s="1"/>
  <c r="J300" i="8"/>
  <c r="K300" i="8" s="1"/>
  <c r="J299" i="8"/>
  <c r="K299" i="8" s="1"/>
  <c r="J298" i="8"/>
  <c r="K298" i="8" s="1"/>
  <c r="J297" i="8"/>
  <c r="K297" i="8" s="1"/>
  <c r="J296" i="8"/>
  <c r="K296" i="8" s="1"/>
  <c r="J295" i="8"/>
  <c r="K295" i="8" s="1"/>
  <c r="J294" i="8"/>
  <c r="K294" i="8" s="1"/>
  <c r="J293" i="8"/>
  <c r="K293" i="8" s="1"/>
  <c r="J292" i="8"/>
  <c r="K292" i="8" s="1"/>
  <c r="J291" i="8"/>
  <c r="K291" i="8" s="1"/>
  <c r="J290" i="8"/>
  <c r="K290" i="8" s="1"/>
  <c r="J289" i="8"/>
  <c r="K289" i="8" s="1"/>
  <c r="J288" i="8"/>
  <c r="K288" i="8" s="1"/>
  <c r="J287" i="8"/>
  <c r="K287" i="8" s="1"/>
  <c r="J286" i="8"/>
  <c r="K286" i="8" s="1"/>
  <c r="J285" i="8"/>
  <c r="K285" i="8" s="1"/>
  <c r="J284" i="8"/>
  <c r="K284" i="8" s="1"/>
  <c r="J283" i="8"/>
  <c r="K283" i="8" s="1"/>
  <c r="J282" i="8"/>
  <c r="K282" i="8" s="1"/>
  <c r="J281" i="8"/>
  <c r="K281" i="8" s="1"/>
  <c r="J280" i="8"/>
  <c r="K280" i="8" s="1"/>
  <c r="J279" i="8"/>
  <c r="K279" i="8" s="1"/>
  <c r="J278" i="8"/>
  <c r="K278" i="8" s="1"/>
  <c r="J277" i="8"/>
  <c r="K277" i="8" s="1"/>
  <c r="J276" i="8"/>
  <c r="K276" i="8" s="1"/>
  <c r="J275" i="8"/>
  <c r="K275" i="8" s="1"/>
  <c r="J274" i="8"/>
  <c r="K274" i="8" s="1"/>
  <c r="J273" i="8"/>
  <c r="K273" i="8" s="1"/>
  <c r="J272" i="8"/>
  <c r="K272" i="8" s="1"/>
  <c r="J271" i="8"/>
  <c r="K271" i="8" s="1"/>
  <c r="J270" i="8"/>
  <c r="K270" i="8" s="1"/>
  <c r="J269" i="8"/>
  <c r="K269" i="8" s="1"/>
  <c r="J268" i="8"/>
  <c r="K268" i="8" s="1"/>
  <c r="J267" i="8"/>
  <c r="K267" i="8" s="1"/>
  <c r="J266" i="8"/>
  <c r="K266" i="8" s="1"/>
  <c r="J265" i="8"/>
  <c r="K265" i="8" s="1"/>
  <c r="J264" i="8"/>
  <c r="K264" i="8" s="1"/>
  <c r="J263" i="8"/>
  <c r="K263" i="8" s="1"/>
  <c r="J262" i="8"/>
  <c r="K262" i="8" s="1"/>
  <c r="J261" i="8"/>
  <c r="K261" i="8" s="1"/>
  <c r="J260" i="8"/>
  <c r="K260" i="8" s="1"/>
  <c r="J259" i="8"/>
  <c r="K259" i="8" s="1"/>
  <c r="J258" i="8"/>
  <c r="K258" i="8" s="1"/>
  <c r="J257" i="8"/>
  <c r="K257" i="8" s="1"/>
  <c r="J256" i="8"/>
  <c r="K256" i="8" s="1"/>
  <c r="J255" i="8"/>
  <c r="K255" i="8" s="1"/>
  <c r="J254" i="8"/>
  <c r="K254" i="8" s="1"/>
  <c r="J253" i="8"/>
  <c r="K253" i="8" s="1"/>
  <c r="J252" i="8"/>
  <c r="K252" i="8" s="1"/>
  <c r="J251" i="8"/>
  <c r="K251" i="8" s="1"/>
  <c r="J250" i="8"/>
  <c r="K250" i="8" s="1"/>
  <c r="J249" i="8"/>
  <c r="K249" i="8" s="1"/>
  <c r="J248" i="8"/>
  <c r="K248" i="8" s="1"/>
  <c r="J247" i="8"/>
  <c r="K247" i="8" s="1"/>
  <c r="J246" i="8"/>
  <c r="K246" i="8" s="1"/>
  <c r="J245" i="8"/>
  <c r="K245" i="8" s="1"/>
  <c r="J244" i="8"/>
  <c r="K244" i="8" s="1"/>
  <c r="J243" i="8"/>
  <c r="K243" i="8" s="1"/>
  <c r="J242" i="8"/>
  <c r="K242" i="8" s="1"/>
  <c r="J241" i="8"/>
  <c r="K241" i="8" s="1"/>
  <c r="J240" i="8"/>
  <c r="K240" i="8" s="1"/>
  <c r="J239" i="8"/>
  <c r="K239" i="8" s="1"/>
  <c r="J238" i="8"/>
  <c r="K238" i="8" s="1"/>
  <c r="J237" i="8"/>
  <c r="K237" i="8" s="1"/>
  <c r="J236" i="8"/>
  <c r="K236" i="8" s="1"/>
  <c r="J235" i="8"/>
  <c r="K235" i="8" s="1"/>
  <c r="J234" i="8"/>
  <c r="K234" i="8" s="1"/>
  <c r="J233" i="8"/>
  <c r="K233" i="8" s="1"/>
  <c r="J232" i="8"/>
  <c r="K232" i="8" s="1"/>
  <c r="J231" i="8"/>
  <c r="K231" i="8" s="1"/>
  <c r="J230" i="8"/>
  <c r="K230" i="8" s="1"/>
  <c r="J229" i="8"/>
  <c r="K229" i="8" s="1"/>
  <c r="J228" i="8"/>
  <c r="K228" i="8" s="1"/>
  <c r="J227" i="8"/>
  <c r="K227" i="8" s="1"/>
  <c r="J226" i="8"/>
  <c r="K226" i="8" s="1"/>
  <c r="J225" i="8"/>
  <c r="K225" i="8" s="1"/>
  <c r="J224" i="8"/>
  <c r="K224" i="8" s="1"/>
  <c r="J223" i="8"/>
  <c r="K223" i="8" s="1"/>
  <c r="J222" i="8"/>
  <c r="K222" i="8" s="1"/>
  <c r="J221" i="8"/>
  <c r="K221" i="8" s="1"/>
  <c r="J220" i="8"/>
  <c r="K220" i="8" s="1"/>
  <c r="J219" i="8"/>
  <c r="K219" i="8" s="1"/>
  <c r="J218" i="8"/>
  <c r="K218" i="8" s="1"/>
  <c r="J217" i="8"/>
  <c r="K217" i="8" s="1"/>
  <c r="J216" i="8"/>
  <c r="K216" i="8" s="1"/>
  <c r="J215" i="8"/>
  <c r="K215" i="8" s="1"/>
  <c r="J214" i="8"/>
  <c r="K214" i="8" s="1"/>
  <c r="J213" i="8"/>
  <c r="K213" i="8" s="1"/>
  <c r="J212" i="8"/>
  <c r="K212" i="8" s="1"/>
  <c r="J211" i="8"/>
  <c r="K211" i="8" s="1"/>
  <c r="J210" i="8"/>
  <c r="K210" i="8" s="1"/>
  <c r="J209" i="8"/>
  <c r="K209" i="8" s="1"/>
  <c r="J208" i="8"/>
  <c r="K208" i="8" s="1"/>
  <c r="J207" i="8"/>
  <c r="K207" i="8" s="1"/>
  <c r="J206" i="8"/>
  <c r="K206" i="8" s="1"/>
  <c r="J205" i="8"/>
  <c r="K205" i="8" s="1"/>
  <c r="J204" i="8"/>
  <c r="K204" i="8" s="1"/>
  <c r="J203" i="8"/>
  <c r="K203" i="8" s="1"/>
  <c r="J202" i="8"/>
  <c r="K202" i="8" s="1"/>
  <c r="J201" i="8"/>
  <c r="K201" i="8" s="1"/>
  <c r="J200" i="8"/>
  <c r="K200" i="8" s="1"/>
  <c r="J199" i="8"/>
  <c r="K199" i="8" s="1"/>
  <c r="J198" i="8"/>
  <c r="K198" i="8" s="1"/>
  <c r="J197" i="8"/>
  <c r="K197" i="8" s="1"/>
  <c r="J196" i="8"/>
  <c r="K196" i="8" s="1"/>
  <c r="J195" i="8"/>
  <c r="K195" i="8" s="1"/>
  <c r="J194" i="8"/>
  <c r="K194" i="8" s="1"/>
  <c r="J193" i="8"/>
  <c r="K193" i="8" s="1"/>
  <c r="J192" i="8"/>
  <c r="K192" i="8" s="1"/>
  <c r="J191" i="8"/>
  <c r="K191" i="8" s="1"/>
  <c r="J190" i="8"/>
  <c r="K190" i="8" s="1"/>
  <c r="J189" i="8"/>
  <c r="K189" i="8" s="1"/>
  <c r="J188" i="8"/>
  <c r="K188" i="8" s="1"/>
  <c r="J187" i="8"/>
  <c r="K187" i="8" s="1"/>
  <c r="J186" i="8"/>
  <c r="K186" i="8" s="1"/>
  <c r="J185" i="8"/>
  <c r="K185" i="8" s="1"/>
  <c r="J184" i="8"/>
  <c r="K184" i="8" s="1"/>
  <c r="J183" i="8"/>
  <c r="K183" i="8" s="1"/>
  <c r="J182" i="8"/>
  <c r="K182" i="8" s="1"/>
  <c r="J181" i="8"/>
  <c r="K181" i="8" s="1"/>
  <c r="J180" i="8"/>
  <c r="K180" i="8" s="1"/>
  <c r="J179" i="8"/>
  <c r="K179" i="8" s="1"/>
  <c r="J178" i="8"/>
  <c r="K178" i="8" s="1"/>
  <c r="J177" i="8"/>
  <c r="K177" i="8" s="1"/>
  <c r="J176" i="8"/>
  <c r="K176" i="8" s="1"/>
  <c r="J175" i="8"/>
  <c r="K175" i="8" s="1"/>
  <c r="J174" i="8"/>
  <c r="K174" i="8" s="1"/>
  <c r="J173" i="8"/>
  <c r="K173" i="8" s="1"/>
  <c r="J172" i="8"/>
  <c r="K172" i="8" s="1"/>
  <c r="J171" i="8"/>
  <c r="K171" i="8" s="1"/>
  <c r="J170" i="8"/>
  <c r="K170" i="8" s="1"/>
  <c r="J169" i="8"/>
  <c r="K169" i="8" s="1"/>
  <c r="J168" i="8"/>
  <c r="K168" i="8" s="1"/>
  <c r="J167" i="8"/>
  <c r="K167" i="8" s="1"/>
  <c r="J166" i="8"/>
  <c r="K166" i="8" s="1"/>
  <c r="J165" i="8"/>
  <c r="K165" i="8" s="1"/>
  <c r="J164" i="8"/>
  <c r="K164" i="8" s="1"/>
  <c r="J163" i="8"/>
  <c r="K163" i="8" s="1"/>
  <c r="J162" i="8"/>
  <c r="K162" i="8" s="1"/>
  <c r="J161" i="8"/>
  <c r="K161" i="8" s="1"/>
  <c r="J160" i="8"/>
  <c r="K160" i="8" s="1"/>
  <c r="J159" i="8"/>
  <c r="K159" i="8" s="1"/>
  <c r="J158" i="8"/>
  <c r="K158" i="8" s="1"/>
  <c r="J157" i="8"/>
  <c r="K157" i="8" s="1"/>
  <c r="J156" i="8"/>
  <c r="K156" i="8" s="1"/>
  <c r="J155" i="8"/>
  <c r="K155" i="8" s="1"/>
  <c r="J154" i="8"/>
  <c r="K154" i="8" s="1"/>
  <c r="J153" i="8"/>
  <c r="K153" i="8" s="1"/>
  <c r="J152" i="8"/>
  <c r="K152" i="8" s="1"/>
  <c r="J151" i="8"/>
  <c r="K151" i="8" s="1"/>
  <c r="J150" i="8"/>
  <c r="K150" i="8" s="1"/>
  <c r="J149" i="8"/>
  <c r="K149" i="8" s="1"/>
  <c r="J148" i="8"/>
  <c r="K148" i="8" s="1"/>
  <c r="J147" i="8"/>
  <c r="K147" i="8" s="1"/>
  <c r="J146" i="8"/>
  <c r="K146" i="8" s="1"/>
  <c r="J145" i="8"/>
  <c r="K145" i="8" s="1"/>
  <c r="J144" i="8"/>
  <c r="K144" i="8" s="1"/>
  <c r="J143" i="8"/>
  <c r="K143" i="8" s="1"/>
  <c r="J142" i="8"/>
  <c r="K142" i="8" s="1"/>
  <c r="J141" i="8"/>
  <c r="K141" i="8" s="1"/>
  <c r="J140" i="8"/>
  <c r="K140" i="8" s="1"/>
  <c r="J139" i="8"/>
  <c r="K139" i="8" s="1"/>
  <c r="J138" i="8"/>
  <c r="K138" i="8" s="1"/>
  <c r="J137" i="8"/>
  <c r="K137" i="8" s="1"/>
  <c r="J136" i="8"/>
  <c r="K136" i="8" s="1"/>
  <c r="J135" i="8"/>
  <c r="K135" i="8" s="1"/>
  <c r="J134" i="8"/>
  <c r="K134" i="8" s="1"/>
  <c r="J133" i="8"/>
  <c r="K133" i="8" s="1"/>
  <c r="J132" i="8"/>
  <c r="K132" i="8" s="1"/>
  <c r="J131" i="8"/>
  <c r="K131" i="8" s="1"/>
  <c r="J130" i="8"/>
  <c r="K130" i="8" s="1"/>
  <c r="J129" i="8"/>
  <c r="K129" i="8" s="1"/>
  <c r="J128" i="8"/>
  <c r="K128" i="8" s="1"/>
  <c r="J127" i="8"/>
  <c r="K127" i="8" s="1"/>
  <c r="J126" i="8"/>
  <c r="K126" i="8" s="1"/>
  <c r="J125" i="8"/>
  <c r="K125" i="8" s="1"/>
  <c r="J124" i="8"/>
  <c r="K124" i="8" s="1"/>
  <c r="J123" i="8"/>
  <c r="K123" i="8" s="1"/>
  <c r="J122" i="8"/>
  <c r="K122" i="8" s="1"/>
  <c r="J121" i="8"/>
  <c r="K121" i="8" s="1"/>
  <c r="J120" i="8"/>
  <c r="K120" i="8" s="1"/>
  <c r="J119" i="8"/>
  <c r="K119" i="8" s="1"/>
  <c r="J118" i="8"/>
  <c r="K118" i="8" s="1"/>
  <c r="J117" i="8"/>
  <c r="K117" i="8" s="1"/>
  <c r="J116" i="8"/>
  <c r="K116" i="8" s="1"/>
  <c r="J115" i="8"/>
  <c r="K115" i="8" s="1"/>
  <c r="J114" i="8"/>
  <c r="K114" i="8" s="1"/>
  <c r="J113" i="8"/>
  <c r="K113" i="8" s="1"/>
  <c r="J112" i="8"/>
  <c r="K112" i="8" s="1"/>
  <c r="J111" i="8"/>
  <c r="K111" i="8" s="1"/>
  <c r="J110" i="8"/>
  <c r="K110" i="8" s="1"/>
  <c r="J109" i="8"/>
  <c r="K109" i="8" s="1"/>
  <c r="J108" i="8"/>
  <c r="K108" i="8" s="1"/>
  <c r="J107" i="8"/>
  <c r="K107" i="8" s="1"/>
  <c r="J106" i="8"/>
  <c r="K106" i="8" s="1"/>
  <c r="J105" i="8"/>
  <c r="K105" i="8" s="1"/>
  <c r="J104" i="8"/>
  <c r="K104" i="8" s="1"/>
  <c r="J103" i="8"/>
  <c r="K103" i="8" s="1"/>
  <c r="J102" i="8"/>
  <c r="K102" i="8" s="1"/>
  <c r="J101" i="8"/>
  <c r="K101" i="8" s="1"/>
  <c r="J100" i="8"/>
  <c r="K100" i="8" s="1"/>
  <c r="J99" i="8"/>
  <c r="K99" i="8" s="1"/>
  <c r="J98" i="8"/>
  <c r="K98" i="8" s="1"/>
  <c r="J97" i="8"/>
  <c r="K97" i="8" s="1"/>
  <c r="J96" i="8"/>
  <c r="K96" i="8" s="1"/>
  <c r="J95" i="8"/>
  <c r="K95" i="8" s="1"/>
  <c r="J94" i="8"/>
  <c r="K94" i="8" s="1"/>
  <c r="J93" i="8"/>
  <c r="K93" i="8" s="1"/>
  <c r="J92" i="8"/>
  <c r="K92" i="8" s="1"/>
  <c r="J91" i="8"/>
  <c r="K91" i="8" s="1"/>
  <c r="J90" i="8"/>
  <c r="K90" i="8" s="1"/>
  <c r="J89" i="8"/>
  <c r="K89" i="8" s="1"/>
  <c r="J88" i="8"/>
  <c r="K88" i="8" s="1"/>
  <c r="J87" i="8"/>
  <c r="K87" i="8" s="1"/>
  <c r="J86" i="8"/>
  <c r="K86" i="8" s="1"/>
  <c r="J85" i="8"/>
  <c r="K85" i="8" s="1"/>
  <c r="J84" i="8"/>
  <c r="K84" i="8" s="1"/>
  <c r="J83" i="8"/>
  <c r="K83" i="8" s="1"/>
  <c r="J82" i="8"/>
  <c r="K82" i="8" s="1"/>
  <c r="J81" i="8"/>
  <c r="K81" i="8" s="1"/>
  <c r="J80" i="8"/>
  <c r="K80" i="8" s="1"/>
  <c r="J79" i="8"/>
  <c r="K79" i="8" s="1"/>
  <c r="J78" i="8"/>
  <c r="K78" i="8" s="1"/>
  <c r="J77" i="8"/>
  <c r="K77" i="8" s="1"/>
  <c r="J76" i="8"/>
  <c r="K76" i="8" s="1"/>
  <c r="J75" i="8"/>
  <c r="K75" i="8" s="1"/>
  <c r="J74" i="8"/>
  <c r="K74" i="8" s="1"/>
  <c r="J73" i="8"/>
  <c r="K73" i="8" s="1"/>
  <c r="J72" i="8"/>
  <c r="K72" i="8" s="1"/>
  <c r="J71" i="8"/>
  <c r="K71" i="8" s="1"/>
  <c r="J70" i="8"/>
  <c r="K70" i="8" s="1"/>
  <c r="J69" i="8"/>
  <c r="K69" i="8" s="1"/>
  <c r="J68" i="8"/>
  <c r="K68" i="8" s="1"/>
  <c r="J67" i="8"/>
  <c r="K67" i="8" s="1"/>
  <c r="J66" i="8"/>
  <c r="K66" i="8" s="1"/>
  <c r="J65" i="8"/>
  <c r="K65" i="8" s="1"/>
  <c r="J64" i="8"/>
  <c r="K64" i="8" s="1"/>
  <c r="J63" i="8"/>
  <c r="K63" i="8" s="1"/>
  <c r="J62" i="8"/>
  <c r="K62" i="8" s="1"/>
  <c r="J61" i="8"/>
  <c r="K61" i="8" s="1"/>
  <c r="J60" i="8"/>
  <c r="K60" i="8" s="1"/>
  <c r="J59" i="8"/>
  <c r="K59" i="8" s="1"/>
  <c r="J58" i="8"/>
  <c r="K58" i="8" s="1"/>
  <c r="J57" i="8"/>
  <c r="K57" i="8" s="1"/>
  <c r="J56" i="8"/>
  <c r="K56" i="8" s="1"/>
  <c r="J55" i="8"/>
  <c r="K55" i="8" s="1"/>
  <c r="J54" i="8"/>
  <c r="K54" i="8" s="1"/>
  <c r="J53" i="8"/>
  <c r="K53" i="8" s="1"/>
  <c r="J52" i="8"/>
  <c r="K52" i="8" s="1"/>
  <c r="J51" i="8"/>
  <c r="K51" i="8" s="1"/>
  <c r="J50" i="8"/>
  <c r="K50" i="8" s="1"/>
  <c r="J49" i="8"/>
  <c r="K49" i="8" s="1"/>
  <c r="J48" i="8"/>
  <c r="K48" i="8" s="1"/>
  <c r="J47" i="8"/>
  <c r="K47" i="8" s="1"/>
  <c r="J46" i="8"/>
  <c r="K46" i="8" s="1"/>
  <c r="J45" i="8"/>
  <c r="K45" i="8" s="1"/>
  <c r="J44" i="8"/>
  <c r="K44" i="8" s="1"/>
  <c r="J43" i="8"/>
  <c r="K43" i="8" s="1"/>
  <c r="J42" i="8"/>
  <c r="K42" i="8" s="1"/>
  <c r="J41" i="8"/>
  <c r="K41" i="8" s="1"/>
  <c r="J40" i="8"/>
  <c r="K40" i="8" s="1"/>
  <c r="J39" i="8"/>
  <c r="K39" i="8" s="1"/>
  <c r="J38" i="8"/>
  <c r="K38" i="8" s="1"/>
  <c r="J37" i="8"/>
  <c r="K37" i="8" s="1"/>
  <c r="J36" i="8"/>
  <c r="K36" i="8" s="1"/>
  <c r="J35" i="8"/>
  <c r="K35" i="8" s="1"/>
  <c r="J34" i="8"/>
  <c r="K34" i="8" s="1"/>
  <c r="J33" i="8"/>
  <c r="K33" i="8" s="1"/>
  <c r="J32" i="8"/>
  <c r="K32" i="8" s="1"/>
  <c r="J31" i="8"/>
  <c r="K31" i="8" s="1"/>
  <c r="J30" i="8"/>
  <c r="K30" i="8" s="1"/>
  <c r="J29" i="8"/>
  <c r="K29" i="8" s="1"/>
  <c r="J28" i="8"/>
  <c r="K28" i="8" s="1"/>
  <c r="J27" i="8"/>
  <c r="K27" i="8" s="1"/>
  <c r="J26" i="8"/>
  <c r="K26" i="8" s="1"/>
  <c r="J25" i="8"/>
  <c r="K25" i="8" s="1"/>
  <c r="J24" i="8"/>
  <c r="K24" i="8" s="1"/>
  <c r="J23" i="8"/>
  <c r="K23" i="8" s="1"/>
  <c r="J22" i="8"/>
  <c r="K22" i="8" s="1"/>
  <c r="J21" i="8"/>
  <c r="K21" i="8" s="1"/>
  <c r="J20" i="8"/>
  <c r="K20" i="8" s="1"/>
  <c r="J19" i="8"/>
  <c r="K19" i="8" s="1"/>
  <c r="J18" i="8"/>
  <c r="K18" i="8" s="1"/>
  <c r="J17" i="8"/>
  <c r="K17" i="8" s="1"/>
  <c r="J16" i="8"/>
  <c r="K16" i="8" s="1"/>
  <c r="J15" i="8"/>
  <c r="K15" i="8" s="1"/>
  <c r="J14" i="8"/>
  <c r="K14" i="8" s="1"/>
  <c r="J13" i="8"/>
  <c r="K13" i="8" s="1"/>
  <c r="J12" i="8"/>
  <c r="K12" i="8" s="1"/>
  <c r="J11" i="8"/>
  <c r="K11" i="8" s="1"/>
  <c r="J10" i="8"/>
  <c r="K10" i="8" s="1"/>
  <c r="J9" i="8"/>
  <c r="K9" i="8" s="1"/>
  <c r="J8" i="8"/>
  <c r="K8" i="8" s="1"/>
  <c r="J7" i="8"/>
  <c r="K7" i="8" s="1"/>
  <c r="J6" i="8"/>
  <c r="K6" i="8" s="1"/>
  <c r="J5" i="8"/>
  <c r="K5" i="8" s="1"/>
  <c r="J4" i="8"/>
  <c r="K4" i="8" s="1"/>
  <c r="J3" i="8"/>
  <c r="K3" i="8" s="1"/>
  <c r="J2" i="8"/>
  <c r="K2" i="8" s="1"/>
  <c r="J292" i="6"/>
  <c r="K292" i="6" s="1"/>
  <c r="J291" i="6"/>
  <c r="K291" i="6" s="1"/>
  <c r="J290" i="6"/>
  <c r="K290" i="6" s="1"/>
  <c r="J289" i="6"/>
  <c r="K289" i="6" s="1"/>
  <c r="J288" i="6"/>
  <c r="K288" i="6" s="1"/>
  <c r="J287" i="6"/>
  <c r="K287" i="6" s="1"/>
  <c r="J286" i="6"/>
  <c r="K286" i="6" s="1"/>
  <c r="J285" i="6"/>
  <c r="K285" i="6" s="1"/>
  <c r="J284" i="6"/>
  <c r="K284" i="6" s="1"/>
  <c r="J283" i="6"/>
  <c r="K283" i="6" s="1"/>
  <c r="J282" i="6"/>
  <c r="K282" i="6" s="1"/>
  <c r="J281" i="6"/>
  <c r="K281" i="6" s="1"/>
  <c r="J280" i="6"/>
  <c r="K280" i="6" s="1"/>
  <c r="J279" i="6"/>
  <c r="K279" i="6" s="1"/>
  <c r="J278" i="6"/>
  <c r="K278" i="6" s="1"/>
  <c r="J277" i="6"/>
  <c r="K277" i="6" s="1"/>
  <c r="J276" i="6"/>
  <c r="K276" i="6" s="1"/>
  <c r="J275" i="6"/>
  <c r="K275" i="6" s="1"/>
  <c r="J274" i="6"/>
  <c r="K274" i="6" s="1"/>
  <c r="J273" i="6"/>
  <c r="K273" i="6" s="1"/>
  <c r="J272" i="6"/>
  <c r="K272" i="6" s="1"/>
  <c r="J271" i="6"/>
  <c r="K271" i="6" s="1"/>
  <c r="J270" i="6"/>
  <c r="K270" i="6" s="1"/>
  <c r="J269" i="6"/>
  <c r="K269" i="6" s="1"/>
  <c r="J268" i="6"/>
  <c r="K268" i="6" s="1"/>
  <c r="J267" i="6"/>
  <c r="K267" i="6" s="1"/>
  <c r="J266" i="6"/>
  <c r="K266" i="6" s="1"/>
  <c r="J265" i="6"/>
  <c r="K265" i="6" s="1"/>
  <c r="J264" i="6"/>
  <c r="K264" i="6" s="1"/>
  <c r="J263" i="6"/>
  <c r="K263" i="6" s="1"/>
  <c r="J262" i="6"/>
  <c r="K262" i="6" s="1"/>
  <c r="J261" i="6"/>
  <c r="K261" i="6" s="1"/>
  <c r="J260" i="6"/>
  <c r="K260" i="6" s="1"/>
  <c r="J259" i="6"/>
  <c r="K259" i="6" s="1"/>
  <c r="J258" i="6"/>
  <c r="K258" i="6" s="1"/>
  <c r="J257" i="6"/>
  <c r="K257" i="6" s="1"/>
  <c r="J256" i="6"/>
  <c r="K256" i="6" s="1"/>
  <c r="J255" i="6"/>
  <c r="K255" i="6" s="1"/>
  <c r="J254" i="6"/>
  <c r="K254" i="6" s="1"/>
  <c r="J253" i="6"/>
  <c r="K253" i="6" s="1"/>
  <c r="J252" i="6"/>
  <c r="K252" i="6" s="1"/>
  <c r="J251" i="6"/>
  <c r="K251" i="6" s="1"/>
  <c r="J250" i="6"/>
  <c r="K250" i="6" s="1"/>
  <c r="J249" i="6"/>
  <c r="K249" i="6" s="1"/>
  <c r="J248" i="6"/>
  <c r="K248" i="6" s="1"/>
  <c r="J247" i="6"/>
  <c r="K247" i="6" s="1"/>
  <c r="J246" i="6"/>
  <c r="K246" i="6" s="1"/>
  <c r="J245" i="6"/>
  <c r="K245" i="6" s="1"/>
  <c r="J244" i="6"/>
  <c r="K244" i="6" s="1"/>
  <c r="J243" i="6"/>
  <c r="K243" i="6" s="1"/>
  <c r="J242" i="6"/>
  <c r="K242" i="6" s="1"/>
  <c r="J241" i="6"/>
  <c r="K241" i="6" s="1"/>
  <c r="J240" i="6"/>
  <c r="K240" i="6" s="1"/>
  <c r="J239" i="6"/>
  <c r="K239" i="6" s="1"/>
  <c r="J238" i="6"/>
  <c r="K238" i="6" s="1"/>
  <c r="J237" i="6"/>
  <c r="K237" i="6" s="1"/>
  <c r="J236" i="6"/>
  <c r="K236" i="6" s="1"/>
  <c r="J235" i="6"/>
  <c r="K235" i="6" s="1"/>
  <c r="J234" i="6"/>
  <c r="K234" i="6" s="1"/>
  <c r="J233" i="6"/>
  <c r="K233" i="6" s="1"/>
  <c r="J232" i="6"/>
  <c r="K232" i="6" s="1"/>
  <c r="J231" i="6"/>
  <c r="K231" i="6" s="1"/>
  <c r="J230" i="6"/>
  <c r="K230" i="6" s="1"/>
  <c r="J229" i="6"/>
  <c r="K229" i="6" s="1"/>
  <c r="J228" i="6"/>
  <c r="K228" i="6" s="1"/>
  <c r="J227" i="6"/>
  <c r="K227" i="6" s="1"/>
  <c r="J226" i="6"/>
  <c r="K226" i="6" s="1"/>
  <c r="J225" i="6"/>
  <c r="K225" i="6" s="1"/>
  <c r="J224" i="6"/>
  <c r="K224" i="6" s="1"/>
  <c r="J223" i="6"/>
  <c r="K223" i="6" s="1"/>
  <c r="J222" i="6"/>
  <c r="K222" i="6" s="1"/>
  <c r="J221" i="6"/>
  <c r="K221" i="6" s="1"/>
  <c r="J220" i="6"/>
  <c r="K220" i="6" s="1"/>
  <c r="J219" i="6"/>
  <c r="K219" i="6" s="1"/>
  <c r="J218" i="6"/>
  <c r="K218" i="6" s="1"/>
  <c r="J217" i="6"/>
  <c r="K217" i="6" s="1"/>
  <c r="J216" i="6"/>
  <c r="K216" i="6" s="1"/>
  <c r="J215" i="6"/>
  <c r="K215" i="6" s="1"/>
  <c r="J214" i="6"/>
  <c r="K214" i="6" s="1"/>
  <c r="J213" i="6"/>
  <c r="K213" i="6" s="1"/>
  <c r="J212" i="6"/>
  <c r="K212" i="6" s="1"/>
  <c r="J211" i="6"/>
  <c r="K211" i="6" s="1"/>
  <c r="J210" i="6"/>
  <c r="K210" i="6" s="1"/>
  <c r="J209" i="6"/>
  <c r="K209" i="6" s="1"/>
  <c r="J208" i="6"/>
  <c r="K208" i="6" s="1"/>
  <c r="J207" i="6"/>
  <c r="K207" i="6" s="1"/>
  <c r="J206" i="6"/>
  <c r="K206" i="6" s="1"/>
  <c r="J205" i="6"/>
  <c r="K205" i="6" s="1"/>
  <c r="J204" i="6"/>
  <c r="K204" i="6" s="1"/>
  <c r="J203" i="6"/>
  <c r="K203" i="6" s="1"/>
  <c r="J202" i="6"/>
  <c r="K202" i="6" s="1"/>
  <c r="J201" i="6"/>
  <c r="K201" i="6" s="1"/>
  <c r="J200" i="6"/>
  <c r="K200" i="6" s="1"/>
  <c r="J199" i="6"/>
  <c r="K199" i="6" s="1"/>
  <c r="J198" i="6"/>
  <c r="K198" i="6" s="1"/>
  <c r="J197" i="6"/>
  <c r="K197" i="6" s="1"/>
  <c r="J196" i="6"/>
  <c r="K196" i="6" s="1"/>
  <c r="J195" i="6"/>
  <c r="K195" i="6" s="1"/>
  <c r="J194" i="6"/>
  <c r="K194" i="6" s="1"/>
  <c r="J193" i="6"/>
  <c r="K193" i="6" s="1"/>
  <c r="J192" i="6"/>
  <c r="K192" i="6" s="1"/>
  <c r="J191" i="6"/>
  <c r="K191" i="6" s="1"/>
  <c r="J190" i="6"/>
  <c r="K190" i="6" s="1"/>
  <c r="J189" i="6"/>
  <c r="K189" i="6" s="1"/>
  <c r="J188" i="6"/>
  <c r="K188" i="6" s="1"/>
  <c r="J187" i="6"/>
  <c r="K187" i="6" s="1"/>
  <c r="J186" i="6"/>
  <c r="K186" i="6" s="1"/>
  <c r="J185" i="6"/>
  <c r="K185" i="6" s="1"/>
  <c r="J184" i="6"/>
  <c r="K184" i="6" s="1"/>
  <c r="J183" i="6"/>
  <c r="K183" i="6" s="1"/>
  <c r="J182" i="6"/>
  <c r="K182" i="6" s="1"/>
  <c r="J181" i="6"/>
  <c r="K181" i="6" s="1"/>
  <c r="J180" i="6"/>
  <c r="K180" i="6" s="1"/>
  <c r="J179" i="6"/>
  <c r="K179" i="6" s="1"/>
  <c r="J178" i="6"/>
  <c r="K178" i="6" s="1"/>
  <c r="J177" i="6"/>
  <c r="K177" i="6" s="1"/>
  <c r="J176" i="6"/>
  <c r="K176" i="6" s="1"/>
  <c r="J175" i="6"/>
  <c r="K175" i="6" s="1"/>
  <c r="J174" i="6"/>
  <c r="K174" i="6" s="1"/>
  <c r="J173" i="6"/>
  <c r="K173" i="6" s="1"/>
  <c r="J172" i="6"/>
  <c r="K172" i="6" s="1"/>
  <c r="J171" i="6"/>
  <c r="K171" i="6" s="1"/>
  <c r="J170" i="6"/>
  <c r="K170" i="6" s="1"/>
  <c r="J169" i="6"/>
  <c r="K169" i="6" s="1"/>
  <c r="J168" i="6"/>
  <c r="K168" i="6" s="1"/>
  <c r="J167" i="6"/>
  <c r="K167" i="6" s="1"/>
  <c r="J166" i="6"/>
  <c r="K166" i="6" s="1"/>
  <c r="J165" i="6"/>
  <c r="K165" i="6" s="1"/>
  <c r="J164" i="6"/>
  <c r="K164" i="6" s="1"/>
  <c r="J163" i="6"/>
  <c r="K163" i="6" s="1"/>
  <c r="J162" i="6"/>
  <c r="K162" i="6" s="1"/>
  <c r="J161" i="6"/>
  <c r="K161" i="6" s="1"/>
  <c r="J160" i="6"/>
  <c r="K160" i="6" s="1"/>
  <c r="J159" i="6"/>
  <c r="K159" i="6" s="1"/>
  <c r="J158" i="6"/>
  <c r="K158" i="6" s="1"/>
  <c r="J157" i="6"/>
  <c r="K157" i="6" s="1"/>
  <c r="J156" i="6"/>
  <c r="K156" i="6" s="1"/>
  <c r="J155" i="6"/>
  <c r="K155" i="6" s="1"/>
  <c r="J154" i="6"/>
  <c r="K154" i="6" s="1"/>
  <c r="J153" i="6"/>
  <c r="K153" i="6" s="1"/>
  <c r="J152" i="6"/>
  <c r="K152" i="6" s="1"/>
  <c r="J151" i="6"/>
  <c r="K151" i="6" s="1"/>
  <c r="J150" i="6"/>
  <c r="K150" i="6" s="1"/>
  <c r="J149" i="6"/>
  <c r="K149" i="6" s="1"/>
  <c r="J148" i="6"/>
  <c r="K148" i="6" s="1"/>
  <c r="J147" i="6"/>
  <c r="K147" i="6" s="1"/>
  <c r="J146" i="6"/>
  <c r="K146" i="6" s="1"/>
  <c r="J145" i="6"/>
  <c r="K145" i="6" s="1"/>
  <c r="J144" i="6"/>
  <c r="K144" i="6" s="1"/>
  <c r="J143" i="6"/>
  <c r="K143" i="6" s="1"/>
  <c r="J142" i="6"/>
  <c r="K142" i="6" s="1"/>
  <c r="J141" i="6"/>
  <c r="K141" i="6" s="1"/>
  <c r="J140" i="6"/>
  <c r="K140" i="6" s="1"/>
  <c r="J139" i="6"/>
  <c r="K139" i="6" s="1"/>
  <c r="J138" i="6"/>
  <c r="K138" i="6" s="1"/>
  <c r="J137" i="6"/>
  <c r="K137" i="6" s="1"/>
  <c r="J136" i="6"/>
  <c r="K136" i="6" s="1"/>
  <c r="J135" i="6"/>
  <c r="K135" i="6" s="1"/>
  <c r="J134" i="6"/>
  <c r="K134" i="6" s="1"/>
  <c r="J133" i="6"/>
  <c r="K133" i="6" s="1"/>
  <c r="J132" i="6"/>
  <c r="K132" i="6" s="1"/>
  <c r="J131" i="6"/>
  <c r="K131" i="6" s="1"/>
  <c r="J130" i="6"/>
  <c r="K130" i="6" s="1"/>
  <c r="J129" i="6"/>
  <c r="K129" i="6" s="1"/>
  <c r="J128" i="6"/>
  <c r="K128" i="6" s="1"/>
  <c r="J127" i="6"/>
  <c r="K127" i="6" s="1"/>
  <c r="J126" i="6"/>
  <c r="K126" i="6" s="1"/>
  <c r="J125" i="6"/>
  <c r="K125" i="6" s="1"/>
  <c r="J124" i="6"/>
  <c r="K124" i="6" s="1"/>
  <c r="J123" i="6"/>
  <c r="K123" i="6" s="1"/>
  <c r="J122" i="6"/>
  <c r="K122" i="6" s="1"/>
  <c r="J121" i="6"/>
  <c r="K121" i="6" s="1"/>
  <c r="J120" i="6"/>
  <c r="K120" i="6" s="1"/>
  <c r="J119" i="6"/>
  <c r="K119" i="6" s="1"/>
  <c r="J118" i="6"/>
  <c r="K118" i="6" s="1"/>
  <c r="J117" i="6"/>
  <c r="K117" i="6" s="1"/>
  <c r="J116" i="6"/>
  <c r="K116" i="6" s="1"/>
  <c r="J115" i="6"/>
  <c r="K115" i="6" s="1"/>
  <c r="J114" i="6"/>
  <c r="K114" i="6" s="1"/>
  <c r="J113" i="6"/>
  <c r="K113" i="6" s="1"/>
  <c r="J112" i="6"/>
  <c r="K112" i="6" s="1"/>
  <c r="J111" i="6"/>
  <c r="K111" i="6" s="1"/>
  <c r="J110" i="6"/>
  <c r="K110" i="6" s="1"/>
  <c r="J109" i="6"/>
  <c r="K109" i="6" s="1"/>
  <c r="J108" i="6"/>
  <c r="K108" i="6" s="1"/>
  <c r="J107" i="6"/>
  <c r="K107" i="6" s="1"/>
  <c r="J106" i="6"/>
  <c r="K106" i="6" s="1"/>
  <c r="J105" i="6"/>
  <c r="K105" i="6" s="1"/>
  <c r="J104" i="6"/>
  <c r="K104" i="6" s="1"/>
  <c r="J103" i="6"/>
  <c r="K103" i="6" s="1"/>
  <c r="J102" i="6"/>
  <c r="K102" i="6" s="1"/>
  <c r="J101" i="6"/>
  <c r="K101" i="6" s="1"/>
  <c r="J100" i="6"/>
  <c r="K100" i="6" s="1"/>
  <c r="J99" i="6"/>
  <c r="K99" i="6" s="1"/>
  <c r="J98" i="6"/>
  <c r="K98" i="6" s="1"/>
  <c r="J97" i="6"/>
  <c r="K97" i="6" s="1"/>
  <c r="J96" i="6"/>
  <c r="K96" i="6" s="1"/>
  <c r="J95" i="6"/>
  <c r="K95" i="6" s="1"/>
  <c r="J94" i="6"/>
  <c r="K94" i="6" s="1"/>
  <c r="J93" i="6"/>
  <c r="K93" i="6" s="1"/>
  <c r="J92" i="6"/>
  <c r="K92" i="6" s="1"/>
  <c r="J91" i="6"/>
  <c r="K91" i="6" s="1"/>
  <c r="J90" i="6"/>
  <c r="K90" i="6" s="1"/>
  <c r="J89" i="6"/>
  <c r="K89" i="6" s="1"/>
  <c r="J88" i="6"/>
  <c r="K88" i="6" s="1"/>
  <c r="J87" i="6"/>
  <c r="K87" i="6" s="1"/>
  <c r="J86" i="6"/>
  <c r="K86" i="6" s="1"/>
  <c r="J85" i="6"/>
  <c r="K85" i="6" s="1"/>
  <c r="J84" i="6"/>
  <c r="K84" i="6" s="1"/>
  <c r="J83" i="6"/>
  <c r="K83" i="6" s="1"/>
  <c r="J82" i="6"/>
  <c r="K82" i="6" s="1"/>
  <c r="J81" i="6"/>
  <c r="K81" i="6" s="1"/>
  <c r="J80" i="6"/>
  <c r="K80" i="6" s="1"/>
  <c r="J79" i="6"/>
  <c r="K79" i="6" s="1"/>
  <c r="J78" i="6"/>
  <c r="K78" i="6" s="1"/>
  <c r="J77" i="6"/>
  <c r="K77" i="6" s="1"/>
  <c r="J76" i="6"/>
  <c r="K76" i="6" s="1"/>
  <c r="J75" i="6"/>
  <c r="K75" i="6" s="1"/>
  <c r="J74" i="6"/>
  <c r="K74" i="6" s="1"/>
  <c r="J73" i="6"/>
  <c r="K73" i="6" s="1"/>
  <c r="J72" i="6"/>
  <c r="K72" i="6" s="1"/>
  <c r="J71" i="6"/>
  <c r="K71" i="6" s="1"/>
  <c r="J70" i="6"/>
  <c r="K70" i="6" s="1"/>
  <c r="J69" i="6"/>
  <c r="K69" i="6" s="1"/>
  <c r="J68" i="6"/>
  <c r="K68" i="6" s="1"/>
  <c r="J67" i="6"/>
  <c r="K67" i="6" s="1"/>
  <c r="J66" i="6"/>
  <c r="K66" i="6" s="1"/>
  <c r="J65" i="6"/>
  <c r="K65" i="6" s="1"/>
  <c r="J64" i="6"/>
  <c r="K64" i="6" s="1"/>
  <c r="J63" i="6"/>
  <c r="K63" i="6" s="1"/>
  <c r="J62" i="6"/>
  <c r="K62" i="6" s="1"/>
  <c r="J61" i="6"/>
  <c r="K61" i="6" s="1"/>
  <c r="J60" i="6"/>
  <c r="K60" i="6" s="1"/>
  <c r="J59" i="6"/>
  <c r="K59" i="6" s="1"/>
  <c r="J58" i="6"/>
  <c r="K58" i="6" s="1"/>
  <c r="J57" i="6"/>
  <c r="K57" i="6" s="1"/>
  <c r="J56" i="6"/>
  <c r="K56" i="6" s="1"/>
  <c r="J55" i="6"/>
  <c r="K55" i="6" s="1"/>
  <c r="J54" i="6"/>
  <c r="K54" i="6" s="1"/>
  <c r="J53" i="6"/>
  <c r="K53" i="6" s="1"/>
  <c r="J52" i="6"/>
  <c r="K52" i="6" s="1"/>
  <c r="J51" i="6"/>
  <c r="K51" i="6" s="1"/>
  <c r="J50" i="6"/>
  <c r="K50" i="6" s="1"/>
  <c r="J49" i="6"/>
  <c r="K49" i="6" s="1"/>
  <c r="J48" i="6"/>
  <c r="K48" i="6" s="1"/>
  <c r="J47" i="6"/>
  <c r="K47" i="6" s="1"/>
  <c r="J46" i="6"/>
  <c r="K46" i="6" s="1"/>
  <c r="J45" i="6"/>
  <c r="K45" i="6" s="1"/>
  <c r="J44" i="6"/>
  <c r="K44" i="6" s="1"/>
  <c r="J43" i="6"/>
  <c r="K43" i="6" s="1"/>
  <c r="J42" i="6"/>
  <c r="K42" i="6" s="1"/>
  <c r="J41" i="6"/>
  <c r="K41" i="6" s="1"/>
  <c r="J40" i="6"/>
  <c r="K40" i="6" s="1"/>
  <c r="J39" i="6"/>
  <c r="K39" i="6" s="1"/>
  <c r="J38" i="6"/>
  <c r="K38" i="6" s="1"/>
  <c r="J37" i="6"/>
  <c r="K37" i="6" s="1"/>
  <c r="J36" i="6"/>
  <c r="K36" i="6" s="1"/>
  <c r="J35" i="6"/>
  <c r="K35" i="6" s="1"/>
  <c r="J34" i="6"/>
  <c r="K34" i="6" s="1"/>
  <c r="J33" i="6"/>
  <c r="K33" i="6" s="1"/>
  <c r="J32" i="6"/>
  <c r="K32" i="6" s="1"/>
  <c r="J31" i="6"/>
  <c r="K31" i="6" s="1"/>
  <c r="J30" i="6"/>
  <c r="K30" i="6" s="1"/>
  <c r="J29" i="6"/>
  <c r="K29" i="6" s="1"/>
  <c r="J28" i="6"/>
  <c r="K28" i="6" s="1"/>
  <c r="J27" i="6"/>
  <c r="K27" i="6" s="1"/>
  <c r="J26" i="6"/>
  <c r="K26" i="6" s="1"/>
  <c r="J25" i="6"/>
  <c r="K25" i="6" s="1"/>
  <c r="J24" i="6"/>
  <c r="K24" i="6" s="1"/>
  <c r="J23" i="6"/>
  <c r="K23" i="6" s="1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J16" i="6"/>
  <c r="K16" i="6" s="1"/>
  <c r="J15" i="6"/>
  <c r="K15" i="6" s="1"/>
  <c r="J14" i="6"/>
  <c r="K14" i="6" s="1"/>
  <c r="J13" i="6"/>
  <c r="K13" i="6" s="1"/>
  <c r="J12" i="6"/>
  <c r="K12" i="6" s="1"/>
  <c r="J11" i="6"/>
  <c r="K11" i="6" s="1"/>
  <c r="J10" i="6"/>
  <c r="K10" i="6" s="1"/>
  <c r="J9" i="6"/>
  <c r="K9" i="6" s="1"/>
  <c r="J8" i="6"/>
  <c r="K8" i="6" s="1"/>
  <c r="J7" i="6"/>
  <c r="K7" i="6" s="1"/>
  <c r="J6" i="6"/>
  <c r="K6" i="6" s="1"/>
  <c r="J5" i="6"/>
  <c r="K5" i="6" s="1"/>
  <c r="J4" i="6"/>
  <c r="K4" i="6" s="1"/>
  <c r="J3" i="6"/>
  <c r="K3" i="6" s="1"/>
  <c r="J2" i="6"/>
  <c r="K2" i="6" s="1"/>
  <c r="J289" i="5"/>
  <c r="K289" i="5" s="1"/>
  <c r="J288" i="5"/>
  <c r="K288" i="5" s="1"/>
  <c r="J287" i="5"/>
  <c r="K287" i="5" s="1"/>
  <c r="J286" i="5"/>
  <c r="K286" i="5" s="1"/>
  <c r="J285" i="5"/>
  <c r="K285" i="5" s="1"/>
  <c r="J284" i="5"/>
  <c r="K284" i="5" s="1"/>
  <c r="J283" i="5"/>
  <c r="K283" i="5" s="1"/>
  <c r="J282" i="5"/>
  <c r="K282" i="5" s="1"/>
  <c r="J281" i="5"/>
  <c r="K281" i="5" s="1"/>
  <c r="J280" i="5"/>
  <c r="K280" i="5" s="1"/>
  <c r="J279" i="5"/>
  <c r="K279" i="5" s="1"/>
  <c r="J278" i="5"/>
  <c r="K278" i="5" s="1"/>
  <c r="J277" i="5"/>
  <c r="K277" i="5" s="1"/>
  <c r="J276" i="5"/>
  <c r="K276" i="5" s="1"/>
  <c r="J275" i="5"/>
  <c r="K275" i="5" s="1"/>
  <c r="J274" i="5"/>
  <c r="K274" i="5" s="1"/>
  <c r="J273" i="5"/>
  <c r="K273" i="5" s="1"/>
  <c r="J272" i="5"/>
  <c r="K272" i="5" s="1"/>
  <c r="J271" i="5"/>
  <c r="K271" i="5" s="1"/>
  <c r="J270" i="5"/>
  <c r="K270" i="5" s="1"/>
  <c r="J269" i="5"/>
  <c r="K269" i="5" s="1"/>
  <c r="J268" i="5"/>
  <c r="K268" i="5" s="1"/>
  <c r="J267" i="5"/>
  <c r="K267" i="5" s="1"/>
  <c r="J266" i="5"/>
  <c r="K266" i="5" s="1"/>
  <c r="J265" i="5"/>
  <c r="K265" i="5" s="1"/>
  <c r="J264" i="5"/>
  <c r="K264" i="5" s="1"/>
  <c r="J263" i="5"/>
  <c r="K263" i="5" s="1"/>
  <c r="J262" i="5"/>
  <c r="K262" i="5" s="1"/>
  <c r="J261" i="5"/>
  <c r="K261" i="5" s="1"/>
  <c r="J260" i="5"/>
  <c r="K260" i="5" s="1"/>
  <c r="J259" i="5"/>
  <c r="K259" i="5" s="1"/>
  <c r="J258" i="5"/>
  <c r="K258" i="5" s="1"/>
  <c r="J257" i="5"/>
  <c r="K257" i="5" s="1"/>
  <c r="J256" i="5"/>
  <c r="K256" i="5" s="1"/>
  <c r="J255" i="5"/>
  <c r="K255" i="5" s="1"/>
  <c r="J254" i="5"/>
  <c r="K254" i="5" s="1"/>
  <c r="J253" i="5"/>
  <c r="K253" i="5" s="1"/>
  <c r="J252" i="5"/>
  <c r="K252" i="5" s="1"/>
  <c r="J251" i="5"/>
  <c r="K251" i="5" s="1"/>
  <c r="J250" i="5"/>
  <c r="K250" i="5" s="1"/>
  <c r="J249" i="5"/>
  <c r="K249" i="5" s="1"/>
  <c r="J248" i="5"/>
  <c r="K248" i="5" s="1"/>
  <c r="J247" i="5"/>
  <c r="K247" i="5" s="1"/>
  <c r="J246" i="5"/>
  <c r="K246" i="5" s="1"/>
  <c r="J245" i="5"/>
  <c r="K245" i="5" s="1"/>
  <c r="J244" i="5"/>
  <c r="K244" i="5" s="1"/>
  <c r="J243" i="5"/>
  <c r="K243" i="5" s="1"/>
  <c r="J242" i="5"/>
  <c r="K242" i="5" s="1"/>
  <c r="J241" i="5"/>
  <c r="K241" i="5" s="1"/>
  <c r="J240" i="5"/>
  <c r="K240" i="5" s="1"/>
  <c r="J239" i="5"/>
  <c r="K239" i="5" s="1"/>
  <c r="J238" i="5"/>
  <c r="K238" i="5" s="1"/>
  <c r="J237" i="5"/>
  <c r="K237" i="5" s="1"/>
  <c r="J236" i="5"/>
  <c r="K236" i="5" s="1"/>
  <c r="J235" i="5"/>
  <c r="K235" i="5" s="1"/>
  <c r="J234" i="5"/>
  <c r="K234" i="5" s="1"/>
  <c r="J233" i="5"/>
  <c r="K233" i="5" s="1"/>
  <c r="J232" i="5"/>
  <c r="K232" i="5" s="1"/>
  <c r="J231" i="5"/>
  <c r="K231" i="5" s="1"/>
  <c r="J230" i="5"/>
  <c r="K230" i="5" s="1"/>
  <c r="J229" i="5"/>
  <c r="K229" i="5" s="1"/>
  <c r="J228" i="5"/>
  <c r="K228" i="5" s="1"/>
  <c r="J227" i="5"/>
  <c r="K227" i="5" s="1"/>
  <c r="J226" i="5"/>
  <c r="K226" i="5" s="1"/>
  <c r="J225" i="5"/>
  <c r="K225" i="5" s="1"/>
  <c r="J224" i="5"/>
  <c r="K224" i="5" s="1"/>
  <c r="J223" i="5"/>
  <c r="K223" i="5" s="1"/>
  <c r="J222" i="5"/>
  <c r="K222" i="5" s="1"/>
  <c r="J221" i="5"/>
  <c r="K221" i="5" s="1"/>
  <c r="J220" i="5"/>
  <c r="K220" i="5" s="1"/>
  <c r="J219" i="5"/>
  <c r="K219" i="5" s="1"/>
  <c r="J218" i="5"/>
  <c r="K218" i="5" s="1"/>
  <c r="J217" i="5"/>
  <c r="K217" i="5" s="1"/>
  <c r="J216" i="5"/>
  <c r="K216" i="5" s="1"/>
  <c r="J215" i="5"/>
  <c r="K215" i="5" s="1"/>
  <c r="J214" i="5"/>
  <c r="K214" i="5" s="1"/>
  <c r="J213" i="5"/>
  <c r="K213" i="5" s="1"/>
  <c r="J212" i="5"/>
  <c r="K212" i="5" s="1"/>
  <c r="J211" i="5"/>
  <c r="K211" i="5" s="1"/>
  <c r="J210" i="5"/>
  <c r="K210" i="5" s="1"/>
  <c r="J209" i="5"/>
  <c r="K209" i="5" s="1"/>
  <c r="J208" i="5"/>
  <c r="K208" i="5" s="1"/>
  <c r="J207" i="5"/>
  <c r="K207" i="5" s="1"/>
  <c r="J206" i="5"/>
  <c r="K206" i="5" s="1"/>
  <c r="J205" i="5"/>
  <c r="K205" i="5" s="1"/>
  <c r="J204" i="5"/>
  <c r="K204" i="5" s="1"/>
  <c r="J203" i="5"/>
  <c r="K203" i="5" s="1"/>
  <c r="J202" i="5"/>
  <c r="K202" i="5" s="1"/>
  <c r="J201" i="5"/>
  <c r="K201" i="5" s="1"/>
  <c r="J200" i="5"/>
  <c r="K200" i="5" s="1"/>
  <c r="J199" i="5"/>
  <c r="K199" i="5" s="1"/>
  <c r="J198" i="5"/>
  <c r="K198" i="5" s="1"/>
  <c r="J197" i="5"/>
  <c r="K197" i="5" s="1"/>
  <c r="J196" i="5"/>
  <c r="K196" i="5" s="1"/>
  <c r="J195" i="5"/>
  <c r="K195" i="5" s="1"/>
  <c r="J194" i="5"/>
  <c r="K194" i="5" s="1"/>
  <c r="J193" i="5"/>
  <c r="K193" i="5" s="1"/>
  <c r="J192" i="5"/>
  <c r="K192" i="5" s="1"/>
  <c r="J191" i="5"/>
  <c r="K191" i="5" s="1"/>
  <c r="J190" i="5"/>
  <c r="K190" i="5" s="1"/>
  <c r="J189" i="5"/>
  <c r="K189" i="5" s="1"/>
  <c r="J188" i="5"/>
  <c r="K188" i="5" s="1"/>
  <c r="J187" i="5"/>
  <c r="K187" i="5" s="1"/>
  <c r="J186" i="5"/>
  <c r="K186" i="5" s="1"/>
  <c r="J185" i="5"/>
  <c r="K185" i="5" s="1"/>
  <c r="J184" i="5"/>
  <c r="K184" i="5" s="1"/>
  <c r="J183" i="5"/>
  <c r="K183" i="5" s="1"/>
  <c r="J182" i="5"/>
  <c r="K182" i="5" s="1"/>
  <c r="J181" i="5"/>
  <c r="K181" i="5" s="1"/>
  <c r="J180" i="5"/>
  <c r="K180" i="5" s="1"/>
  <c r="J179" i="5"/>
  <c r="K179" i="5" s="1"/>
  <c r="J178" i="5"/>
  <c r="K178" i="5" s="1"/>
  <c r="J177" i="5"/>
  <c r="K177" i="5" s="1"/>
  <c r="J176" i="5"/>
  <c r="K176" i="5" s="1"/>
  <c r="J175" i="5"/>
  <c r="K175" i="5" s="1"/>
  <c r="J174" i="5"/>
  <c r="K174" i="5" s="1"/>
  <c r="J173" i="5"/>
  <c r="K173" i="5" s="1"/>
  <c r="J172" i="5"/>
  <c r="K172" i="5" s="1"/>
  <c r="J171" i="5"/>
  <c r="K171" i="5" s="1"/>
  <c r="J170" i="5"/>
  <c r="K170" i="5" s="1"/>
  <c r="J169" i="5"/>
  <c r="K169" i="5" s="1"/>
  <c r="J168" i="5"/>
  <c r="K168" i="5" s="1"/>
  <c r="J167" i="5"/>
  <c r="K167" i="5" s="1"/>
  <c r="J166" i="5"/>
  <c r="K166" i="5" s="1"/>
  <c r="J165" i="5"/>
  <c r="K165" i="5" s="1"/>
  <c r="J164" i="5"/>
  <c r="K164" i="5" s="1"/>
  <c r="J163" i="5"/>
  <c r="K163" i="5" s="1"/>
  <c r="J162" i="5"/>
  <c r="K162" i="5" s="1"/>
  <c r="J161" i="5"/>
  <c r="K161" i="5" s="1"/>
  <c r="J160" i="5"/>
  <c r="K160" i="5" s="1"/>
  <c r="J159" i="5"/>
  <c r="K159" i="5" s="1"/>
  <c r="J158" i="5"/>
  <c r="K158" i="5" s="1"/>
  <c r="J157" i="5"/>
  <c r="K157" i="5" s="1"/>
  <c r="J156" i="5"/>
  <c r="K156" i="5" s="1"/>
  <c r="J155" i="5"/>
  <c r="K155" i="5" s="1"/>
  <c r="J154" i="5"/>
  <c r="K154" i="5" s="1"/>
  <c r="J153" i="5"/>
  <c r="K153" i="5" s="1"/>
  <c r="J152" i="5"/>
  <c r="K152" i="5" s="1"/>
  <c r="J151" i="5"/>
  <c r="K151" i="5" s="1"/>
  <c r="J150" i="5"/>
  <c r="K150" i="5" s="1"/>
  <c r="J149" i="5"/>
  <c r="K149" i="5" s="1"/>
  <c r="J148" i="5"/>
  <c r="K148" i="5" s="1"/>
  <c r="J147" i="5"/>
  <c r="K147" i="5" s="1"/>
  <c r="J146" i="5"/>
  <c r="K146" i="5" s="1"/>
  <c r="J145" i="5"/>
  <c r="K145" i="5" s="1"/>
  <c r="J144" i="5"/>
  <c r="K144" i="5" s="1"/>
  <c r="J143" i="5"/>
  <c r="K143" i="5" s="1"/>
  <c r="J142" i="5"/>
  <c r="K142" i="5" s="1"/>
  <c r="J141" i="5"/>
  <c r="K141" i="5" s="1"/>
  <c r="J140" i="5"/>
  <c r="K140" i="5" s="1"/>
  <c r="J139" i="5"/>
  <c r="K139" i="5" s="1"/>
  <c r="J138" i="5"/>
  <c r="K138" i="5" s="1"/>
  <c r="J137" i="5"/>
  <c r="K137" i="5" s="1"/>
  <c r="J136" i="5"/>
  <c r="K136" i="5" s="1"/>
  <c r="J135" i="5"/>
  <c r="K135" i="5" s="1"/>
  <c r="J134" i="5"/>
  <c r="K134" i="5" s="1"/>
  <c r="J133" i="5"/>
  <c r="K133" i="5" s="1"/>
  <c r="J132" i="5"/>
  <c r="K132" i="5" s="1"/>
  <c r="J131" i="5"/>
  <c r="K131" i="5" s="1"/>
  <c r="J130" i="5"/>
  <c r="K130" i="5" s="1"/>
  <c r="J129" i="5"/>
  <c r="K129" i="5" s="1"/>
  <c r="J128" i="5"/>
  <c r="K128" i="5" s="1"/>
  <c r="J127" i="5"/>
  <c r="K127" i="5" s="1"/>
  <c r="J126" i="5"/>
  <c r="K126" i="5" s="1"/>
  <c r="J125" i="5"/>
  <c r="K125" i="5" s="1"/>
  <c r="J124" i="5"/>
  <c r="K124" i="5" s="1"/>
  <c r="J123" i="5"/>
  <c r="K123" i="5" s="1"/>
  <c r="J122" i="5"/>
  <c r="K122" i="5" s="1"/>
  <c r="J121" i="5"/>
  <c r="K121" i="5" s="1"/>
  <c r="J120" i="5"/>
  <c r="K120" i="5" s="1"/>
  <c r="J119" i="5"/>
  <c r="K119" i="5" s="1"/>
  <c r="J118" i="5"/>
  <c r="K118" i="5" s="1"/>
  <c r="J117" i="5"/>
  <c r="K117" i="5" s="1"/>
  <c r="J116" i="5"/>
  <c r="K116" i="5" s="1"/>
  <c r="J115" i="5"/>
  <c r="K115" i="5" s="1"/>
  <c r="J114" i="5"/>
  <c r="K114" i="5" s="1"/>
  <c r="J113" i="5"/>
  <c r="K113" i="5" s="1"/>
  <c r="J112" i="5"/>
  <c r="K112" i="5" s="1"/>
  <c r="J111" i="5"/>
  <c r="K111" i="5" s="1"/>
  <c r="J110" i="5"/>
  <c r="K110" i="5" s="1"/>
  <c r="J109" i="5"/>
  <c r="K109" i="5" s="1"/>
  <c r="J108" i="5"/>
  <c r="K108" i="5" s="1"/>
  <c r="J107" i="5"/>
  <c r="K107" i="5" s="1"/>
  <c r="J106" i="5"/>
  <c r="K106" i="5" s="1"/>
  <c r="J105" i="5"/>
  <c r="K105" i="5" s="1"/>
  <c r="J104" i="5"/>
  <c r="K104" i="5" s="1"/>
  <c r="J103" i="5"/>
  <c r="K103" i="5" s="1"/>
  <c r="J102" i="5"/>
  <c r="K102" i="5" s="1"/>
  <c r="J101" i="5"/>
  <c r="K101" i="5" s="1"/>
  <c r="J100" i="5"/>
  <c r="K100" i="5" s="1"/>
  <c r="J99" i="5"/>
  <c r="K99" i="5" s="1"/>
  <c r="J98" i="5"/>
  <c r="K98" i="5" s="1"/>
  <c r="J97" i="5"/>
  <c r="K97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1" i="5" s="1"/>
  <c r="J80" i="5"/>
  <c r="K80" i="5" s="1"/>
  <c r="J79" i="5"/>
  <c r="K79" i="5" s="1"/>
  <c r="J78" i="5"/>
  <c r="K78" i="5" s="1"/>
  <c r="J77" i="5"/>
  <c r="K77" i="5" s="1"/>
  <c r="J76" i="5"/>
  <c r="K76" i="5" s="1"/>
  <c r="J75" i="5"/>
  <c r="K75" i="5" s="1"/>
  <c r="J74" i="5"/>
  <c r="K74" i="5" s="1"/>
  <c r="J73" i="5"/>
  <c r="K73" i="5" s="1"/>
  <c r="J72" i="5"/>
  <c r="K72" i="5" s="1"/>
  <c r="J71" i="5"/>
  <c r="K71" i="5" s="1"/>
  <c r="J70" i="5"/>
  <c r="K70" i="5" s="1"/>
  <c r="J69" i="5"/>
  <c r="K69" i="5" s="1"/>
  <c r="J68" i="5"/>
  <c r="K68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K53" i="5" s="1"/>
  <c r="J52" i="5"/>
  <c r="K52" i="5" s="1"/>
  <c r="J51" i="5"/>
  <c r="K51" i="5" s="1"/>
  <c r="J50" i="5"/>
  <c r="K50" i="5" s="1"/>
  <c r="J49" i="5"/>
  <c r="K49" i="5" s="1"/>
  <c r="J48" i="5"/>
  <c r="K48" i="5" s="1"/>
  <c r="J47" i="5"/>
  <c r="K47" i="5" s="1"/>
  <c r="J46" i="5"/>
  <c r="K46" i="5" s="1"/>
  <c r="J45" i="5"/>
  <c r="K45" i="5" s="1"/>
  <c r="J44" i="5"/>
  <c r="K44" i="5" s="1"/>
  <c r="J43" i="5"/>
  <c r="K43" i="5" s="1"/>
  <c r="J42" i="5"/>
  <c r="K42" i="5" s="1"/>
  <c r="J41" i="5"/>
  <c r="K41" i="5" s="1"/>
  <c r="J40" i="5"/>
  <c r="K40" i="5" s="1"/>
  <c r="J39" i="5"/>
  <c r="K39" i="5" s="1"/>
  <c r="J38" i="5"/>
  <c r="K38" i="5" s="1"/>
  <c r="J37" i="5"/>
  <c r="K37" i="5" s="1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J3" i="5"/>
  <c r="K3" i="5" s="1"/>
  <c r="J2" i="5"/>
  <c r="K2" i="5" s="1"/>
  <c r="J282" i="4"/>
  <c r="K282" i="4" s="1"/>
  <c r="J281" i="4"/>
  <c r="K281" i="4" s="1"/>
  <c r="J280" i="4"/>
  <c r="K280" i="4" s="1"/>
  <c r="J279" i="4"/>
  <c r="K279" i="4" s="1"/>
  <c r="J278" i="4"/>
  <c r="K278" i="4" s="1"/>
  <c r="J277" i="4"/>
  <c r="K277" i="4" s="1"/>
  <c r="J276" i="4"/>
  <c r="K276" i="4" s="1"/>
  <c r="J275" i="4"/>
  <c r="K275" i="4" s="1"/>
  <c r="J274" i="4"/>
  <c r="K274" i="4" s="1"/>
  <c r="J273" i="4"/>
  <c r="K273" i="4" s="1"/>
  <c r="J272" i="4"/>
  <c r="K272" i="4" s="1"/>
  <c r="J271" i="4"/>
  <c r="K271" i="4" s="1"/>
  <c r="J270" i="4"/>
  <c r="K270" i="4" s="1"/>
  <c r="J269" i="4"/>
  <c r="K269" i="4" s="1"/>
  <c r="J268" i="4"/>
  <c r="K268" i="4" s="1"/>
  <c r="J267" i="4"/>
  <c r="K267" i="4" s="1"/>
  <c r="J266" i="4"/>
  <c r="K266" i="4" s="1"/>
  <c r="J265" i="4"/>
  <c r="K265" i="4" s="1"/>
  <c r="J264" i="4"/>
  <c r="K264" i="4" s="1"/>
  <c r="J263" i="4"/>
  <c r="K263" i="4" s="1"/>
  <c r="J262" i="4"/>
  <c r="K262" i="4" s="1"/>
  <c r="J261" i="4"/>
  <c r="K261" i="4" s="1"/>
  <c r="J260" i="4"/>
  <c r="K260" i="4" s="1"/>
  <c r="J259" i="4"/>
  <c r="K259" i="4" s="1"/>
  <c r="J258" i="4"/>
  <c r="K258" i="4" s="1"/>
  <c r="J257" i="4"/>
  <c r="K257" i="4" s="1"/>
  <c r="J256" i="4"/>
  <c r="K256" i="4" s="1"/>
  <c r="J255" i="4"/>
  <c r="K255" i="4" s="1"/>
  <c r="J254" i="4"/>
  <c r="K254" i="4" s="1"/>
  <c r="J253" i="4"/>
  <c r="K253" i="4" s="1"/>
  <c r="J252" i="4"/>
  <c r="K252" i="4" s="1"/>
  <c r="J251" i="4"/>
  <c r="K251" i="4" s="1"/>
  <c r="J250" i="4"/>
  <c r="K250" i="4" s="1"/>
  <c r="J249" i="4"/>
  <c r="K249" i="4" s="1"/>
  <c r="J248" i="4"/>
  <c r="K248" i="4" s="1"/>
  <c r="J247" i="4"/>
  <c r="K247" i="4" s="1"/>
  <c r="J246" i="4"/>
  <c r="K246" i="4" s="1"/>
  <c r="J245" i="4"/>
  <c r="K245" i="4" s="1"/>
  <c r="J244" i="4"/>
  <c r="K244" i="4" s="1"/>
  <c r="J243" i="4"/>
  <c r="K243" i="4" s="1"/>
  <c r="J242" i="4"/>
  <c r="K242" i="4" s="1"/>
  <c r="J241" i="4"/>
  <c r="K241" i="4" s="1"/>
  <c r="J240" i="4"/>
  <c r="K240" i="4" s="1"/>
  <c r="J239" i="4"/>
  <c r="K239" i="4" s="1"/>
  <c r="J238" i="4"/>
  <c r="K238" i="4" s="1"/>
  <c r="J237" i="4"/>
  <c r="K237" i="4" s="1"/>
  <c r="J236" i="4"/>
  <c r="K236" i="4" s="1"/>
  <c r="J235" i="4"/>
  <c r="K235" i="4" s="1"/>
  <c r="J234" i="4"/>
  <c r="K234" i="4" s="1"/>
  <c r="J233" i="4"/>
  <c r="K233" i="4" s="1"/>
  <c r="J232" i="4"/>
  <c r="K232" i="4" s="1"/>
  <c r="J231" i="4"/>
  <c r="K231" i="4" s="1"/>
  <c r="J230" i="4"/>
  <c r="K230" i="4" s="1"/>
  <c r="J229" i="4"/>
  <c r="K229" i="4" s="1"/>
  <c r="J228" i="4"/>
  <c r="K228" i="4" s="1"/>
  <c r="J227" i="4"/>
  <c r="K227" i="4" s="1"/>
  <c r="J226" i="4"/>
  <c r="K226" i="4" s="1"/>
  <c r="J225" i="4"/>
  <c r="K225" i="4" s="1"/>
  <c r="J224" i="4"/>
  <c r="K224" i="4" s="1"/>
  <c r="J223" i="4"/>
  <c r="K223" i="4" s="1"/>
  <c r="J222" i="4"/>
  <c r="K222" i="4" s="1"/>
  <c r="J221" i="4"/>
  <c r="K221" i="4" s="1"/>
  <c r="J220" i="4"/>
  <c r="K220" i="4" s="1"/>
  <c r="J219" i="4"/>
  <c r="K219" i="4" s="1"/>
  <c r="J218" i="4"/>
  <c r="K218" i="4" s="1"/>
  <c r="J217" i="4"/>
  <c r="K217" i="4" s="1"/>
  <c r="J216" i="4"/>
  <c r="K216" i="4" s="1"/>
  <c r="J215" i="4"/>
  <c r="K215" i="4" s="1"/>
  <c r="J214" i="4"/>
  <c r="K214" i="4" s="1"/>
  <c r="J213" i="4"/>
  <c r="K213" i="4" s="1"/>
  <c r="J212" i="4"/>
  <c r="K212" i="4" s="1"/>
  <c r="J211" i="4"/>
  <c r="K211" i="4" s="1"/>
  <c r="J210" i="4"/>
  <c r="K210" i="4" s="1"/>
  <c r="J209" i="4"/>
  <c r="K209" i="4" s="1"/>
  <c r="J208" i="4"/>
  <c r="K208" i="4" s="1"/>
  <c r="J207" i="4"/>
  <c r="K207" i="4" s="1"/>
  <c r="J206" i="4"/>
  <c r="K206" i="4" s="1"/>
  <c r="J205" i="4"/>
  <c r="K205" i="4" s="1"/>
  <c r="J204" i="4"/>
  <c r="K204" i="4" s="1"/>
  <c r="J203" i="4"/>
  <c r="K203" i="4" s="1"/>
  <c r="J202" i="4"/>
  <c r="K202" i="4" s="1"/>
  <c r="J201" i="4"/>
  <c r="K201" i="4" s="1"/>
  <c r="J200" i="4"/>
  <c r="K200" i="4" s="1"/>
  <c r="J199" i="4"/>
  <c r="K199" i="4" s="1"/>
  <c r="J198" i="4"/>
  <c r="K198" i="4" s="1"/>
  <c r="J197" i="4"/>
  <c r="K197" i="4" s="1"/>
  <c r="J196" i="4"/>
  <c r="K196" i="4" s="1"/>
  <c r="J195" i="4"/>
  <c r="K195" i="4" s="1"/>
  <c r="J194" i="4"/>
  <c r="K194" i="4" s="1"/>
  <c r="J193" i="4"/>
  <c r="K193" i="4" s="1"/>
  <c r="J192" i="4"/>
  <c r="K192" i="4" s="1"/>
  <c r="J191" i="4"/>
  <c r="K191" i="4" s="1"/>
  <c r="J190" i="4"/>
  <c r="K190" i="4" s="1"/>
  <c r="J189" i="4"/>
  <c r="K189" i="4" s="1"/>
  <c r="J188" i="4"/>
  <c r="K188" i="4" s="1"/>
  <c r="J187" i="4"/>
  <c r="K187" i="4" s="1"/>
  <c r="J186" i="4"/>
  <c r="K186" i="4" s="1"/>
  <c r="J185" i="4"/>
  <c r="K185" i="4" s="1"/>
  <c r="J184" i="4"/>
  <c r="K184" i="4" s="1"/>
  <c r="J183" i="4"/>
  <c r="K183" i="4" s="1"/>
  <c r="J182" i="4"/>
  <c r="K182" i="4" s="1"/>
  <c r="J181" i="4"/>
  <c r="K181" i="4" s="1"/>
  <c r="J180" i="4"/>
  <c r="K180" i="4" s="1"/>
  <c r="J179" i="4"/>
  <c r="K179" i="4" s="1"/>
  <c r="J178" i="4"/>
  <c r="K178" i="4" s="1"/>
  <c r="J177" i="4"/>
  <c r="K177" i="4" s="1"/>
  <c r="J176" i="4"/>
  <c r="K176" i="4" s="1"/>
  <c r="J175" i="4"/>
  <c r="K175" i="4" s="1"/>
  <c r="J174" i="4"/>
  <c r="K174" i="4" s="1"/>
  <c r="J173" i="4"/>
  <c r="K173" i="4" s="1"/>
  <c r="J172" i="4"/>
  <c r="K172" i="4" s="1"/>
  <c r="J171" i="4"/>
  <c r="K171" i="4" s="1"/>
  <c r="J170" i="4"/>
  <c r="K170" i="4" s="1"/>
  <c r="J169" i="4"/>
  <c r="K169" i="4" s="1"/>
  <c r="J168" i="4"/>
  <c r="K168" i="4" s="1"/>
  <c r="J167" i="4"/>
  <c r="K167" i="4" s="1"/>
  <c r="J166" i="4"/>
  <c r="K166" i="4" s="1"/>
  <c r="J165" i="4"/>
  <c r="K165" i="4" s="1"/>
  <c r="J164" i="4"/>
  <c r="K164" i="4" s="1"/>
  <c r="J163" i="4"/>
  <c r="K163" i="4" s="1"/>
  <c r="J162" i="4"/>
  <c r="K162" i="4" s="1"/>
  <c r="J161" i="4"/>
  <c r="K161" i="4" s="1"/>
  <c r="J160" i="4"/>
  <c r="K160" i="4" s="1"/>
  <c r="J159" i="4"/>
  <c r="K159" i="4" s="1"/>
  <c r="J158" i="4"/>
  <c r="K158" i="4" s="1"/>
  <c r="J157" i="4"/>
  <c r="K157" i="4" s="1"/>
  <c r="J156" i="4"/>
  <c r="K156" i="4" s="1"/>
  <c r="J155" i="4"/>
  <c r="K155" i="4" s="1"/>
  <c r="J154" i="4"/>
  <c r="K154" i="4" s="1"/>
  <c r="J153" i="4"/>
  <c r="K153" i="4" s="1"/>
  <c r="J152" i="4"/>
  <c r="K152" i="4" s="1"/>
  <c r="J151" i="4"/>
  <c r="K151" i="4" s="1"/>
  <c r="J150" i="4"/>
  <c r="K150" i="4" s="1"/>
  <c r="J149" i="4"/>
  <c r="K149" i="4" s="1"/>
  <c r="J148" i="4"/>
  <c r="K148" i="4" s="1"/>
  <c r="J147" i="4"/>
  <c r="K147" i="4" s="1"/>
  <c r="J146" i="4"/>
  <c r="K146" i="4" s="1"/>
  <c r="J145" i="4"/>
  <c r="K145" i="4" s="1"/>
  <c r="J144" i="4"/>
  <c r="K144" i="4" s="1"/>
  <c r="J143" i="4"/>
  <c r="K143" i="4" s="1"/>
  <c r="J142" i="4"/>
  <c r="K142" i="4" s="1"/>
  <c r="J141" i="4"/>
  <c r="K141" i="4" s="1"/>
  <c r="J140" i="4"/>
  <c r="K140" i="4" s="1"/>
  <c r="J139" i="4"/>
  <c r="K139" i="4" s="1"/>
  <c r="J138" i="4"/>
  <c r="K138" i="4" s="1"/>
  <c r="J137" i="4"/>
  <c r="K137" i="4" s="1"/>
  <c r="J136" i="4"/>
  <c r="K136" i="4" s="1"/>
  <c r="J135" i="4"/>
  <c r="K135" i="4" s="1"/>
  <c r="J134" i="4"/>
  <c r="K134" i="4" s="1"/>
  <c r="J133" i="4"/>
  <c r="K133" i="4" s="1"/>
  <c r="J132" i="4"/>
  <c r="K132" i="4" s="1"/>
  <c r="J131" i="4"/>
  <c r="K131" i="4" s="1"/>
  <c r="J130" i="4"/>
  <c r="K130" i="4" s="1"/>
  <c r="J129" i="4"/>
  <c r="K129" i="4" s="1"/>
  <c r="J128" i="4"/>
  <c r="K128" i="4" s="1"/>
  <c r="J127" i="4"/>
  <c r="K127" i="4" s="1"/>
  <c r="J126" i="4"/>
  <c r="K126" i="4" s="1"/>
  <c r="J125" i="4"/>
  <c r="K125" i="4" s="1"/>
  <c r="J124" i="4"/>
  <c r="K124" i="4" s="1"/>
  <c r="J123" i="4"/>
  <c r="K123" i="4" s="1"/>
  <c r="J122" i="4"/>
  <c r="K122" i="4" s="1"/>
  <c r="J121" i="4"/>
  <c r="K121" i="4" s="1"/>
  <c r="J120" i="4"/>
  <c r="K120" i="4" s="1"/>
  <c r="J119" i="4"/>
  <c r="K119" i="4" s="1"/>
  <c r="J118" i="4"/>
  <c r="K118" i="4" s="1"/>
  <c r="J117" i="4"/>
  <c r="K117" i="4" s="1"/>
  <c r="J116" i="4"/>
  <c r="K116" i="4" s="1"/>
  <c r="J115" i="4"/>
  <c r="K115" i="4" s="1"/>
  <c r="J114" i="4"/>
  <c r="K114" i="4" s="1"/>
  <c r="J113" i="4"/>
  <c r="K113" i="4" s="1"/>
  <c r="J112" i="4"/>
  <c r="K112" i="4" s="1"/>
  <c r="J111" i="4"/>
  <c r="K111" i="4" s="1"/>
  <c r="J110" i="4"/>
  <c r="K110" i="4" s="1"/>
  <c r="J109" i="4"/>
  <c r="K109" i="4" s="1"/>
  <c r="J108" i="4"/>
  <c r="K108" i="4" s="1"/>
  <c r="J107" i="4"/>
  <c r="K107" i="4" s="1"/>
  <c r="J106" i="4"/>
  <c r="K106" i="4" s="1"/>
  <c r="J105" i="4"/>
  <c r="K105" i="4" s="1"/>
  <c r="J104" i="4"/>
  <c r="K104" i="4" s="1"/>
  <c r="J103" i="4"/>
  <c r="K103" i="4" s="1"/>
  <c r="J102" i="4"/>
  <c r="K102" i="4" s="1"/>
  <c r="J101" i="4"/>
  <c r="K101" i="4" s="1"/>
  <c r="J100" i="4"/>
  <c r="K100" i="4" s="1"/>
  <c r="J99" i="4"/>
  <c r="K99" i="4" s="1"/>
  <c r="J98" i="4"/>
  <c r="K98" i="4" s="1"/>
  <c r="J97" i="4"/>
  <c r="K97" i="4" s="1"/>
  <c r="J96" i="4"/>
  <c r="K96" i="4" s="1"/>
  <c r="J95" i="4"/>
  <c r="K95" i="4" s="1"/>
  <c r="J94" i="4"/>
  <c r="K94" i="4" s="1"/>
  <c r="J93" i="4"/>
  <c r="K93" i="4" s="1"/>
  <c r="J92" i="4"/>
  <c r="K92" i="4" s="1"/>
  <c r="J91" i="4"/>
  <c r="K91" i="4" s="1"/>
  <c r="J90" i="4"/>
  <c r="K90" i="4" s="1"/>
  <c r="J89" i="4"/>
  <c r="K89" i="4" s="1"/>
  <c r="J88" i="4"/>
  <c r="K88" i="4" s="1"/>
  <c r="J87" i="4"/>
  <c r="K87" i="4" s="1"/>
  <c r="J86" i="4"/>
  <c r="K86" i="4" s="1"/>
  <c r="J85" i="4"/>
  <c r="K85" i="4" s="1"/>
  <c r="J84" i="4"/>
  <c r="K84" i="4" s="1"/>
  <c r="J83" i="4"/>
  <c r="K83" i="4" s="1"/>
  <c r="J82" i="4"/>
  <c r="K82" i="4" s="1"/>
  <c r="J81" i="4"/>
  <c r="K81" i="4" s="1"/>
  <c r="J80" i="4"/>
  <c r="K80" i="4" s="1"/>
  <c r="J79" i="4"/>
  <c r="K79" i="4" s="1"/>
  <c r="J78" i="4"/>
  <c r="K78" i="4" s="1"/>
  <c r="J77" i="4"/>
  <c r="K77" i="4" s="1"/>
  <c r="J76" i="4"/>
  <c r="K76" i="4" s="1"/>
  <c r="J75" i="4"/>
  <c r="K75" i="4" s="1"/>
  <c r="J74" i="4"/>
  <c r="K74" i="4" s="1"/>
  <c r="J73" i="4"/>
  <c r="K73" i="4" s="1"/>
  <c r="J72" i="4"/>
  <c r="K72" i="4" s="1"/>
  <c r="J71" i="4"/>
  <c r="K71" i="4" s="1"/>
  <c r="J70" i="4"/>
  <c r="K70" i="4" s="1"/>
  <c r="J69" i="4"/>
  <c r="K69" i="4" s="1"/>
  <c r="J68" i="4"/>
  <c r="K68" i="4" s="1"/>
  <c r="J67" i="4"/>
  <c r="K67" i="4" s="1"/>
  <c r="J66" i="4"/>
  <c r="K66" i="4" s="1"/>
  <c r="J65" i="4"/>
  <c r="K65" i="4" s="1"/>
  <c r="J64" i="4"/>
  <c r="K64" i="4" s="1"/>
  <c r="J63" i="4"/>
  <c r="K63" i="4" s="1"/>
  <c r="J62" i="4"/>
  <c r="K62" i="4" s="1"/>
  <c r="J61" i="4"/>
  <c r="K61" i="4" s="1"/>
  <c r="J60" i="4"/>
  <c r="K60" i="4" s="1"/>
  <c r="J59" i="4"/>
  <c r="K59" i="4" s="1"/>
  <c r="J58" i="4"/>
  <c r="K58" i="4" s="1"/>
  <c r="J57" i="4"/>
  <c r="K57" i="4" s="1"/>
  <c r="J56" i="4"/>
  <c r="K56" i="4" s="1"/>
  <c r="J55" i="4"/>
  <c r="K55" i="4" s="1"/>
  <c r="J54" i="4"/>
  <c r="K54" i="4" s="1"/>
  <c r="J53" i="4"/>
  <c r="K53" i="4" s="1"/>
  <c r="J52" i="4"/>
  <c r="K52" i="4" s="1"/>
  <c r="J51" i="4"/>
  <c r="K51" i="4" s="1"/>
  <c r="J50" i="4"/>
  <c r="K50" i="4" s="1"/>
  <c r="J49" i="4"/>
  <c r="K49" i="4" s="1"/>
  <c r="J48" i="4"/>
  <c r="K48" i="4" s="1"/>
  <c r="J47" i="4"/>
  <c r="K47" i="4" s="1"/>
  <c r="J46" i="4"/>
  <c r="K46" i="4" s="1"/>
  <c r="J45" i="4"/>
  <c r="K45" i="4" s="1"/>
  <c r="J44" i="4"/>
  <c r="K44" i="4" s="1"/>
  <c r="J43" i="4"/>
  <c r="K43" i="4" s="1"/>
  <c r="J42" i="4"/>
  <c r="K42" i="4" s="1"/>
  <c r="J41" i="4"/>
  <c r="K41" i="4" s="1"/>
  <c r="J40" i="4"/>
  <c r="K40" i="4" s="1"/>
  <c r="J39" i="4"/>
  <c r="K39" i="4" s="1"/>
  <c r="J38" i="4"/>
  <c r="K38" i="4" s="1"/>
  <c r="J37" i="4"/>
  <c r="K37" i="4" s="1"/>
  <c r="J36" i="4"/>
  <c r="K36" i="4" s="1"/>
  <c r="J35" i="4"/>
  <c r="K35" i="4" s="1"/>
  <c r="J34" i="4"/>
  <c r="K34" i="4" s="1"/>
  <c r="J33" i="4"/>
  <c r="K33" i="4" s="1"/>
  <c r="J32" i="4"/>
  <c r="K32" i="4" s="1"/>
  <c r="J31" i="4"/>
  <c r="K31" i="4" s="1"/>
  <c r="J30" i="4"/>
  <c r="K30" i="4" s="1"/>
  <c r="J29" i="4"/>
  <c r="K29" i="4" s="1"/>
  <c r="J28" i="4"/>
  <c r="K28" i="4" s="1"/>
  <c r="J27" i="4"/>
  <c r="K27" i="4" s="1"/>
  <c r="J26" i="4"/>
  <c r="K26" i="4" s="1"/>
  <c r="J25" i="4"/>
  <c r="K25" i="4" s="1"/>
  <c r="J24" i="4"/>
  <c r="K24" i="4" s="1"/>
  <c r="J23" i="4"/>
  <c r="K23" i="4" s="1"/>
  <c r="J22" i="4"/>
  <c r="K22" i="4" s="1"/>
  <c r="J21" i="4"/>
  <c r="K21" i="4" s="1"/>
  <c r="J20" i="4"/>
  <c r="K20" i="4" s="1"/>
  <c r="J19" i="4"/>
  <c r="K19" i="4" s="1"/>
  <c r="J18" i="4"/>
  <c r="K18" i="4" s="1"/>
  <c r="J17" i="4"/>
  <c r="K17" i="4" s="1"/>
  <c r="J16" i="4"/>
  <c r="K16" i="4" s="1"/>
  <c r="J15" i="4"/>
  <c r="K15" i="4" s="1"/>
  <c r="J14" i="4"/>
  <c r="K14" i="4" s="1"/>
  <c r="J13" i="4"/>
  <c r="K13" i="4" s="1"/>
  <c r="J12" i="4"/>
  <c r="K12" i="4" s="1"/>
  <c r="J11" i="4"/>
  <c r="K11" i="4" s="1"/>
  <c r="J10" i="4"/>
  <c r="K10" i="4" s="1"/>
  <c r="J9" i="4"/>
  <c r="K9" i="4" s="1"/>
  <c r="J8" i="4"/>
  <c r="K8" i="4" s="1"/>
  <c r="J7" i="4"/>
  <c r="K7" i="4" s="1"/>
  <c r="J6" i="4"/>
  <c r="K6" i="4" s="1"/>
  <c r="J5" i="4"/>
  <c r="K5" i="4" s="1"/>
  <c r="J4" i="4"/>
  <c r="K4" i="4" s="1"/>
  <c r="J3" i="4"/>
  <c r="K3" i="4" s="1"/>
  <c r="J2" i="4"/>
  <c r="K2" i="4" s="1"/>
  <c r="J275" i="3"/>
  <c r="K275" i="3" s="1"/>
  <c r="J274" i="3"/>
  <c r="K274" i="3" s="1"/>
  <c r="J273" i="3"/>
  <c r="K273" i="3" s="1"/>
  <c r="J272" i="3"/>
  <c r="K272" i="3" s="1"/>
  <c r="J271" i="3"/>
  <c r="K271" i="3" s="1"/>
  <c r="J270" i="3"/>
  <c r="K270" i="3" s="1"/>
  <c r="J269" i="3"/>
  <c r="K269" i="3" s="1"/>
  <c r="J268" i="3"/>
  <c r="K268" i="3" s="1"/>
  <c r="J267" i="3"/>
  <c r="K267" i="3" s="1"/>
  <c r="J266" i="3"/>
  <c r="K266" i="3" s="1"/>
  <c r="J265" i="3"/>
  <c r="K265" i="3" s="1"/>
  <c r="J264" i="3"/>
  <c r="K264" i="3" s="1"/>
  <c r="J263" i="3"/>
  <c r="K263" i="3" s="1"/>
  <c r="J262" i="3"/>
  <c r="K262" i="3" s="1"/>
  <c r="J261" i="3"/>
  <c r="K261" i="3" s="1"/>
  <c r="J260" i="3"/>
  <c r="K260" i="3" s="1"/>
  <c r="J259" i="3"/>
  <c r="K259" i="3" s="1"/>
  <c r="J258" i="3"/>
  <c r="K258" i="3" s="1"/>
  <c r="J257" i="3"/>
  <c r="K257" i="3" s="1"/>
  <c r="J256" i="3"/>
  <c r="K256" i="3" s="1"/>
  <c r="J255" i="3"/>
  <c r="K255" i="3" s="1"/>
  <c r="J254" i="3"/>
  <c r="K254" i="3" s="1"/>
  <c r="J253" i="3"/>
  <c r="K253" i="3" s="1"/>
  <c r="J252" i="3"/>
  <c r="K252" i="3" s="1"/>
  <c r="J251" i="3"/>
  <c r="K251" i="3" s="1"/>
  <c r="J250" i="3"/>
  <c r="K250" i="3" s="1"/>
  <c r="J249" i="3"/>
  <c r="K249" i="3" s="1"/>
  <c r="J248" i="3"/>
  <c r="K248" i="3" s="1"/>
  <c r="J247" i="3"/>
  <c r="K247" i="3" s="1"/>
  <c r="J246" i="3"/>
  <c r="K246" i="3" s="1"/>
  <c r="J245" i="3"/>
  <c r="K245" i="3" s="1"/>
  <c r="J244" i="3"/>
  <c r="K244" i="3" s="1"/>
  <c r="J243" i="3"/>
  <c r="K243" i="3" s="1"/>
  <c r="J242" i="3"/>
  <c r="K242" i="3" s="1"/>
  <c r="J241" i="3"/>
  <c r="K241" i="3" s="1"/>
  <c r="J240" i="3"/>
  <c r="K240" i="3" s="1"/>
  <c r="J239" i="3"/>
  <c r="K239" i="3" s="1"/>
  <c r="J238" i="3"/>
  <c r="K238" i="3" s="1"/>
  <c r="J237" i="3"/>
  <c r="K237" i="3" s="1"/>
  <c r="J236" i="3"/>
  <c r="K236" i="3" s="1"/>
  <c r="J235" i="3"/>
  <c r="K235" i="3" s="1"/>
  <c r="J234" i="3"/>
  <c r="K234" i="3" s="1"/>
  <c r="J233" i="3"/>
  <c r="K233" i="3" s="1"/>
  <c r="J232" i="3"/>
  <c r="K232" i="3" s="1"/>
  <c r="J231" i="3"/>
  <c r="K231" i="3" s="1"/>
  <c r="J230" i="3"/>
  <c r="K230" i="3" s="1"/>
  <c r="J229" i="3"/>
  <c r="K229" i="3" s="1"/>
  <c r="J228" i="3"/>
  <c r="K228" i="3" s="1"/>
  <c r="J227" i="3"/>
  <c r="K227" i="3" s="1"/>
  <c r="J226" i="3"/>
  <c r="K226" i="3" s="1"/>
  <c r="J225" i="3"/>
  <c r="K225" i="3" s="1"/>
  <c r="J224" i="3"/>
  <c r="K224" i="3" s="1"/>
  <c r="J223" i="3"/>
  <c r="K223" i="3" s="1"/>
  <c r="J222" i="3"/>
  <c r="K222" i="3" s="1"/>
  <c r="J221" i="3"/>
  <c r="K221" i="3" s="1"/>
  <c r="J220" i="3"/>
  <c r="K220" i="3" s="1"/>
  <c r="J219" i="3"/>
  <c r="K219" i="3" s="1"/>
  <c r="J218" i="3"/>
  <c r="K218" i="3" s="1"/>
  <c r="J217" i="3"/>
  <c r="K217" i="3" s="1"/>
  <c r="J216" i="3"/>
  <c r="K216" i="3" s="1"/>
  <c r="J215" i="3"/>
  <c r="K215" i="3" s="1"/>
  <c r="J214" i="3"/>
  <c r="K214" i="3" s="1"/>
  <c r="J213" i="3"/>
  <c r="K213" i="3" s="1"/>
  <c r="J212" i="3"/>
  <c r="K212" i="3" s="1"/>
  <c r="J211" i="3"/>
  <c r="K211" i="3" s="1"/>
  <c r="J210" i="3"/>
  <c r="K210" i="3" s="1"/>
  <c r="J209" i="3"/>
  <c r="K209" i="3" s="1"/>
  <c r="J208" i="3"/>
  <c r="K208" i="3" s="1"/>
  <c r="J207" i="3"/>
  <c r="K207" i="3" s="1"/>
  <c r="J206" i="3"/>
  <c r="K206" i="3" s="1"/>
  <c r="J205" i="3"/>
  <c r="K205" i="3" s="1"/>
  <c r="J204" i="3"/>
  <c r="K204" i="3" s="1"/>
  <c r="J203" i="3"/>
  <c r="K203" i="3" s="1"/>
  <c r="J202" i="3"/>
  <c r="K202" i="3" s="1"/>
  <c r="J201" i="3"/>
  <c r="K201" i="3" s="1"/>
  <c r="J200" i="3"/>
  <c r="K200" i="3" s="1"/>
  <c r="J199" i="3"/>
  <c r="K199" i="3" s="1"/>
  <c r="J198" i="3"/>
  <c r="K198" i="3" s="1"/>
  <c r="J197" i="3"/>
  <c r="K197" i="3" s="1"/>
  <c r="J196" i="3"/>
  <c r="K196" i="3" s="1"/>
  <c r="J195" i="3"/>
  <c r="K195" i="3" s="1"/>
  <c r="J194" i="3"/>
  <c r="K194" i="3" s="1"/>
  <c r="J193" i="3"/>
  <c r="K193" i="3" s="1"/>
  <c r="J192" i="3"/>
  <c r="K192" i="3" s="1"/>
  <c r="J191" i="3"/>
  <c r="K191" i="3" s="1"/>
  <c r="J190" i="3"/>
  <c r="K190" i="3" s="1"/>
  <c r="J189" i="3"/>
  <c r="K189" i="3" s="1"/>
  <c r="J188" i="3"/>
  <c r="K188" i="3" s="1"/>
  <c r="J187" i="3"/>
  <c r="K187" i="3" s="1"/>
  <c r="J186" i="3"/>
  <c r="K186" i="3" s="1"/>
  <c r="J185" i="3"/>
  <c r="K185" i="3" s="1"/>
  <c r="J184" i="3"/>
  <c r="K184" i="3" s="1"/>
  <c r="J183" i="3"/>
  <c r="K183" i="3" s="1"/>
  <c r="J182" i="3"/>
  <c r="K182" i="3" s="1"/>
  <c r="J181" i="3"/>
  <c r="K181" i="3" s="1"/>
  <c r="J180" i="3"/>
  <c r="K180" i="3" s="1"/>
  <c r="J179" i="3"/>
  <c r="K179" i="3" s="1"/>
  <c r="J178" i="3"/>
  <c r="K178" i="3" s="1"/>
  <c r="J177" i="3"/>
  <c r="K177" i="3" s="1"/>
  <c r="J176" i="3"/>
  <c r="K176" i="3" s="1"/>
  <c r="J175" i="3"/>
  <c r="K175" i="3" s="1"/>
  <c r="J174" i="3"/>
  <c r="K174" i="3" s="1"/>
  <c r="J173" i="3"/>
  <c r="K173" i="3" s="1"/>
  <c r="J172" i="3"/>
  <c r="K172" i="3" s="1"/>
  <c r="J171" i="3"/>
  <c r="K171" i="3" s="1"/>
  <c r="J170" i="3"/>
  <c r="K170" i="3" s="1"/>
  <c r="J169" i="3"/>
  <c r="K169" i="3" s="1"/>
  <c r="J168" i="3"/>
  <c r="K168" i="3" s="1"/>
  <c r="J167" i="3"/>
  <c r="K167" i="3" s="1"/>
  <c r="J166" i="3"/>
  <c r="K166" i="3" s="1"/>
  <c r="J165" i="3"/>
  <c r="K165" i="3" s="1"/>
  <c r="J164" i="3"/>
  <c r="K164" i="3" s="1"/>
  <c r="J163" i="3"/>
  <c r="K163" i="3" s="1"/>
  <c r="J162" i="3"/>
  <c r="K162" i="3" s="1"/>
  <c r="J161" i="3"/>
  <c r="K161" i="3" s="1"/>
  <c r="J160" i="3"/>
  <c r="K160" i="3" s="1"/>
  <c r="J159" i="3"/>
  <c r="K159" i="3" s="1"/>
  <c r="J158" i="3"/>
  <c r="K158" i="3" s="1"/>
  <c r="J157" i="3"/>
  <c r="K157" i="3" s="1"/>
  <c r="J156" i="3"/>
  <c r="K156" i="3" s="1"/>
  <c r="J155" i="3"/>
  <c r="K155" i="3" s="1"/>
  <c r="J154" i="3"/>
  <c r="K154" i="3" s="1"/>
  <c r="J153" i="3"/>
  <c r="K153" i="3" s="1"/>
  <c r="J152" i="3"/>
  <c r="K152" i="3" s="1"/>
  <c r="J151" i="3"/>
  <c r="K151" i="3" s="1"/>
  <c r="J150" i="3"/>
  <c r="K150" i="3" s="1"/>
  <c r="J149" i="3"/>
  <c r="K149" i="3" s="1"/>
  <c r="J148" i="3"/>
  <c r="K148" i="3" s="1"/>
  <c r="J147" i="3"/>
  <c r="K147" i="3" s="1"/>
  <c r="J146" i="3"/>
  <c r="K146" i="3" s="1"/>
  <c r="J145" i="3"/>
  <c r="K145" i="3" s="1"/>
  <c r="J144" i="3"/>
  <c r="K144" i="3" s="1"/>
  <c r="J143" i="3"/>
  <c r="K143" i="3" s="1"/>
  <c r="J142" i="3"/>
  <c r="K142" i="3" s="1"/>
  <c r="J141" i="3"/>
  <c r="K141" i="3" s="1"/>
  <c r="J140" i="3"/>
  <c r="K140" i="3" s="1"/>
  <c r="J139" i="3"/>
  <c r="K139" i="3" s="1"/>
  <c r="J138" i="3"/>
  <c r="K138" i="3" s="1"/>
  <c r="J137" i="3"/>
  <c r="K137" i="3" s="1"/>
  <c r="J136" i="3"/>
  <c r="K136" i="3" s="1"/>
  <c r="J135" i="3"/>
  <c r="K135" i="3" s="1"/>
  <c r="J134" i="3"/>
  <c r="K134" i="3" s="1"/>
  <c r="J133" i="3"/>
  <c r="K133" i="3" s="1"/>
  <c r="J132" i="3"/>
  <c r="K132" i="3" s="1"/>
  <c r="J131" i="3"/>
  <c r="K131" i="3" s="1"/>
  <c r="J130" i="3"/>
  <c r="K130" i="3" s="1"/>
  <c r="J129" i="3"/>
  <c r="K129" i="3" s="1"/>
  <c r="J128" i="3"/>
  <c r="K128" i="3" s="1"/>
  <c r="J127" i="3"/>
  <c r="K127" i="3" s="1"/>
  <c r="J126" i="3"/>
  <c r="K126" i="3" s="1"/>
  <c r="J125" i="3"/>
  <c r="K125" i="3" s="1"/>
  <c r="J124" i="3"/>
  <c r="K124" i="3" s="1"/>
  <c r="J123" i="3"/>
  <c r="K123" i="3" s="1"/>
  <c r="J122" i="3"/>
  <c r="K122" i="3" s="1"/>
  <c r="J121" i="3"/>
  <c r="K121" i="3" s="1"/>
  <c r="J120" i="3"/>
  <c r="K120" i="3" s="1"/>
  <c r="J119" i="3"/>
  <c r="K119" i="3" s="1"/>
  <c r="J118" i="3"/>
  <c r="K118" i="3" s="1"/>
  <c r="J117" i="3"/>
  <c r="K117" i="3" s="1"/>
  <c r="J116" i="3"/>
  <c r="K116" i="3" s="1"/>
  <c r="J115" i="3"/>
  <c r="K115" i="3" s="1"/>
  <c r="J114" i="3"/>
  <c r="K114" i="3" s="1"/>
  <c r="J113" i="3"/>
  <c r="K113" i="3" s="1"/>
  <c r="J112" i="3"/>
  <c r="K112" i="3" s="1"/>
  <c r="J111" i="3"/>
  <c r="K111" i="3" s="1"/>
  <c r="J110" i="3"/>
  <c r="K110" i="3" s="1"/>
  <c r="J109" i="3"/>
  <c r="K109" i="3" s="1"/>
  <c r="J108" i="3"/>
  <c r="K108" i="3" s="1"/>
  <c r="J107" i="3"/>
  <c r="K107" i="3" s="1"/>
  <c r="J106" i="3"/>
  <c r="K106" i="3" s="1"/>
  <c r="J105" i="3"/>
  <c r="K105" i="3" s="1"/>
  <c r="J104" i="3"/>
  <c r="K104" i="3" s="1"/>
  <c r="J103" i="3"/>
  <c r="K103" i="3" s="1"/>
  <c r="J102" i="3"/>
  <c r="K102" i="3" s="1"/>
  <c r="J101" i="3"/>
  <c r="K101" i="3" s="1"/>
  <c r="J100" i="3"/>
  <c r="K100" i="3" s="1"/>
  <c r="J99" i="3"/>
  <c r="K99" i="3" s="1"/>
  <c r="J98" i="3"/>
  <c r="K98" i="3" s="1"/>
  <c r="J97" i="3"/>
  <c r="K97" i="3" s="1"/>
  <c r="J96" i="3"/>
  <c r="K96" i="3" s="1"/>
  <c r="J95" i="3"/>
  <c r="K95" i="3" s="1"/>
  <c r="J94" i="3"/>
  <c r="K94" i="3" s="1"/>
  <c r="J93" i="3"/>
  <c r="K93" i="3" s="1"/>
  <c r="J92" i="3"/>
  <c r="K92" i="3" s="1"/>
  <c r="J91" i="3"/>
  <c r="K91" i="3" s="1"/>
  <c r="J90" i="3"/>
  <c r="K90" i="3" s="1"/>
  <c r="J89" i="3"/>
  <c r="K89" i="3" s="1"/>
  <c r="J88" i="3"/>
  <c r="K88" i="3" s="1"/>
  <c r="J87" i="3"/>
  <c r="K87" i="3" s="1"/>
  <c r="J86" i="3"/>
  <c r="K86" i="3" s="1"/>
  <c r="J85" i="3"/>
  <c r="K85" i="3" s="1"/>
  <c r="J84" i="3"/>
  <c r="K84" i="3" s="1"/>
  <c r="J83" i="3"/>
  <c r="K83" i="3" s="1"/>
  <c r="J82" i="3"/>
  <c r="K82" i="3" s="1"/>
  <c r="J81" i="3"/>
  <c r="K81" i="3" s="1"/>
  <c r="J80" i="3"/>
  <c r="K80" i="3" s="1"/>
  <c r="J79" i="3"/>
  <c r="K79" i="3" s="1"/>
  <c r="J78" i="3"/>
  <c r="K78" i="3" s="1"/>
  <c r="J77" i="3"/>
  <c r="K77" i="3" s="1"/>
  <c r="J76" i="3"/>
  <c r="K76" i="3" s="1"/>
  <c r="J75" i="3"/>
  <c r="K75" i="3" s="1"/>
  <c r="J74" i="3"/>
  <c r="K74" i="3" s="1"/>
  <c r="J73" i="3"/>
  <c r="K73" i="3" s="1"/>
  <c r="J72" i="3"/>
  <c r="K72" i="3" s="1"/>
  <c r="J71" i="3"/>
  <c r="K71" i="3" s="1"/>
  <c r="J70" i="3"/>
  <c r="K70" i="3" s="1"/>
  <c r="J69" i="3"/>
  <c r="K69" i="3" s="1"/>
  <c r="J68" i="3"/>
  <c r="K68" i="3" s="1"/>
  <c r="J67" i="3"/>
  <c r="K67" i="3" s="1"/>
  <c r="J66" i="3"/>
  <c r="K66" i="3" s="1"/>
  <c r="J65" i="3"/>
  <c r="K65" i="3" s="1"/>
  <c r="J64" i="3"/>
  <c r="K64" i="3" s="1"/>
  <c r="J63" i="3"/>
  <c r="K63" i="3" s="1"/>
  <c r="J62" i="3"/>
  <c r="K62" i="3" s="1"/>
  <c r="J61" i="3"/>
  <c r="K61" i="3" s="1"/>
  <c r="J60" i="3"/>
  <c r="K60" i="3" s="1"/>
  <c r="J59" i="3"/>
  <c r="K59" i="3" s="1"/>
  <c r="J58" i="3"/>
  <c r="K58" i="3" s="1"/>
  <c r="J57" i="3"/>
  <c r="K57" i="3" s="1"/>
  <c r="J56" i="3"/>
  <c r="K56" i="3" s="1"/>
  <c r="J55" i="3"/>
  <c r="K55" i="3" s="1"/>
  <c r="J54" i="3"/>
  <c r="K54" i="3" s="1"/>
  <c r="J53" i="3"/>
  <c r="K53" i="3" s="1"/>
  <c r="J52" i="3"/>
  <c r="K52" i="3" s="1"/>
  <c r="J51" i="3"/>
  <c r="K51" i="3" s="1"/>
  <c r="J50" i="3"/>
  <c r="K50" i="3" s="1"/>
  <c r="J49" i="3"/>
  <c r="K49" i="3" s="1"/>
  <c r="J48" i="3"/>
  <c r="K48" i="3" s="1"/>
  <c r="J47" i="3"/>
  <c r="K47" i="3" s="1"/>
  <c r="J46" i="3"/>
  <c r="K46" i="3" s="1"/>
  <c r="J45" i="3"/>
  <c r="K45" i="3" s="1"/>
  <c r="J44" i="3"/>
  <c r="K44" i="3" s="1"/>
  <c r="J43" i="3"/>
  <c r="K43" i="3" s="1"/>
  <c r="J42" i="3"/>
  <c r="K42" i="3" s="1"/>
  <c r="J41" i="3"/>
  <c r="K41" i="3" s="1"/>
  <c r="J40" i="3"/>
  <c r="K40" i="3" s="1"/>
  <c r="J39" i="3"/>
  <c r="K39" i="3" s="1"/>
  <c r="J38" i="3"/>
  <c r="K38" i="3" s="1"/>
  <c r="J37" i="3"/>
  <c r="K37" i="3" s="1"/>
  <c r="J36" i="3"/>
  <c r="K36" i="3" s="1"/>
  <c r="J35" i="3"/>
  <c r="K35" i="3" s="1"/>
  <c r="J34" i="3"/>
  <c r="K34" i="3" s="1"/>
  <c r="J33" i="3"/>
  <c r="K33" i="3" s="1"/>
  <c r="J32" i="3"/>
  <c r="K32" i="3" s="1"/>
  <c r="J31" i="3"/>
  <c r="K31" i="3" s="1"/>
  <c r="J30" i="3"/>
  <c r="K30" i="3" s="1"/>
  <c r="J29" i="3"/>
  <c r="K29" i="3" s="1"/>
  <c r="J28" i="3"/>
  <c r="K28" i="3" s="1"/>
  <c r="J27" i="3"/>
  <c r="K27" i="3" s="1"/>
  <c r="J26" i="3"/>
  <c r="K26" i="3" s="1"/>
  <c r="J25" i="3"/>
  <c r="K25" i="3" s="1"/>
  <c r="J24" i="3"/>
  <c r="K24" i="3" s="1"/>
  <c r="J23" i="3"/>
  <c r="K23" i="3" s="1"/>
  <c r="J22" i="3"/>
  <c r="K22" i="3" s="1"/>
  <c r="J21" i="3"/>
  <c r="K21" i="3" s="1"/>
  <c r="J20" i="3"/>
  <c r="K20" i="3" s="1"/>
  <c r="J19" i="3"/>
  <c r="K19" i="3" s="1"/>
  <c r="J18" i="3"/>
  <c r="K18" i="3" s="1"/>
  <c r="J17" i="3"/>
  <c r="K17" i="3" s="1"/>
  <c r="J16" i="3"/>
  <c r="K16" i="3" s="1"/>
  <c r="J15" i="3"/>
  <c r="K15" i="3" s="1"/>
  <c r="J14" i="3"/>
  <c r="K14" i="3" s="1"/>
  <c r="J13" i="3"/>
  <c r="K13" i="3" s="1"/>
  <c r="J12" i="3"/>
  <c r="K12" i="3" s="1"/>
  <c r="J11" i="3"/>
  <c r="K11" i="3" s="1"/>
  <c r="J10" i="3"/>
  <c r="K10" i="3" s="1"/>
  <c r="J9" i="3"/>
  <c r="K9" i="3" s="1"/>
  <c r="J8" i="3"/>
  <c r="K8" i="3" s="1"/>
  <c r="J7" i="3"/>
  <c r="K7" i="3" s="1"/>
  <c r="J6" i="3"/>
  <c r="K6" i="3" s="1"/>
  <c r="J5" i="3"/>
  <c r="K5" i="3" s="1"/>
  <c r="J4" i="3"/>
  <c r="K4" i="3" s="1"/>
  <c r="J3" i="3"/>
  <c r="K3" i="3" s="1"/>
  <c r="J2" i="3"/>
  <c r="K2" i="3" s="1"/>
  <c r="J272" i="2"/>
  <c r="K272" i="2" s="1"/>
  <c r="J271" i="2"/>
  <c r="K271" i="2" s="1"/>
  <c r="J270" i="2"/>
  <c r="K270" i="2" s="1"/>
  <c r="J269" i="2"/>
  <c r="K269" i="2" s="1"/>
  <c r="J268" i="2"/>
  <c r="K268" i="2" s="1"/>
  <c r="J267" i="2"/>
  <c r="K267" i="2" s="1"/>
  <c r="J266" i="2"/>
  <c r="K266" i="2" s="1"/>
  <c r="J265" i="2"/>
  <c r="K265" i="2" s="1"/>
  <c r="J264" i="2"/>
  <c r="K264" i="2" s="1"/>
  <c r="J263" i="2"/>
  <c r="K263" i="2" s="1"/>
  <c r="J262" i="2"/>
  <c r="K262" i="2" s="1"/>
  <c r="J261" i="2"/>
  <c r="K261" i="2" s="1"/>
  <c r="J260" i="2"/>
  <c r="K260" i="2" s="1"/>
  <c r="J259" i="2"/>
  <c r="K259" i="2" s="1"/>
  <c r="J258" i="2"/>
  <c r="K258" i="2" s="1"/>
  <c r="J257" i="2"/>
  <c r="K257" i="2" s="1"/>
  <c r="J256" i="2"/>
  <c r="K256" i="2" s="1"/>
  <c r="J255" i="2"/>
  <c r="K255" i="2" s="1"/>
  <c r="J254" i="2"/>
  <c r="K254" i="2" s="1"/>
  <c r="J253" i="2"/>
  <c r="K253" i="2" s="1"/>
  <c r="J252" i="2"/>
  <c r="K252" i="2" s="1"/>
  <c r="J251" i="2"/>
  <c r="K251" i="2" s="1"/>
  <c r="J250" i="2"/>
  <c r="K250" i="2" s="1"/>
  <c r="J249" i="2"/>
  <c r="K249" i="2" s="1"/>
  <c r="J248" i="2"/>
  <c r="K248" i="2" s="1"/>
  <c r="J247" i="2"/>
  <c r="K247" i="2" s="1"/>
  <c r="J246" i="2"/>
  <c r="K246" i="2" s="1"/>
  <c r="J245" i="2"/>
  <c r="K245" i="2" s="1"/>
  <c r="J244" i="2"/>
  <c r="K244" i="2" s="1"/>
  <c r="J243" i="2"/>
  <c r="K243" i="2" s="1"/>
  <c r="J242" i="2"/>
  <c r="K242" i="2" s="1"/>
  <c r="J241" i="2"/>
  <c r="K241" i="2" s="1"/>
  <c r="J240" i="2"/>
  <c r="K240" i="2" s="1"/>
  <c r="J239" i="2"/>
  <c r="K239" i="2" s="1"/>
  <c r="J238" i="2"/>
  <c r="K238" i="2" s="1"/>
  <c r="J237" i="2"/>
  <c r="K237" i="2" s="1"/>
  <c r="J236" i="2"/>
  <c r="K236" i="2" s="1"/>
  <c r="J235" i="2"/>
  <c r="K235" i="2" s="1"/>
  <c r="J234" i="2"/>
  <c r="K234" i="2" s="1"/>
  <c r="J233" i="2"/>
  <c r="K233" i="2" s="1"/>
  <c r="J232" i="2"/>
  <c r="K232" i="2" s="1"/>
  <c r="J231" i="2"/>
  <c r="K231" i="2" s="1"/>
  <c r="J230" i="2"/>
  <c r="K230" i="2" s="1"/>
  <c r="J229" i="2"/>
  <c r="K229" i="2" s="1"/>
  <c r="J228" i="2"/>
  <c r="K228" i="2" s="1"/>
  <c r="J227" i="2"/>
  <c r="K227" i="2" s="1"/>
  <c r="J226" i="2"/>
  <c r="K226" i="2" s="1"/>
  <c r="J225" i="2"/>
  <c r="K225" i="2" s="1"/>
  <c r="J224" i="2"/>
  <c r="K224" i="2" s="1"/>
  <c r="J223" i="2"/>
  <c r="K223" i="2" s="1"/>
  <c r="J222" i="2"/>
  <c r="K222" i="2" s="1"/>
  <c r="J221" i="2"/>
  <c r="K221" i="2" s="1"/>
  <c r="J220" i="2"/>
  <c r="K220" i="2" s="1"/>
  <c r="J219" i="2"/>
  <c r="K219" i="2" s="1"/>
  <c r="J218" i="2"/>
  <c r="K218" i="2" s="1"/>
  <c r="J217" i="2"/>
  <c r="K217" i="2" s="1"/>
  <c r="J216" i="2"/>
  <c r="K216" i="2" s="1"/>
  <c r="J215" i="2"/>
  <c r="K215" i="2" s="1"/>
  <c r="J214" i="2"/>
  <c r="K214" i="2" s="1"/>
  <c r="J213" i="2"/>
  <c r="K213" i="2" s="1"/>
  <c r="J212" i="2"/>
  <c r="K212" i="2" s="1"/>
  <c r="J211" i="2"/>
  <c r="K211" i="2" s="1"/>
  <c r="J210" i="2"/>
  <c r="K210" i="2" s="1"/>
  <c r="J209" i="2"/>
  <c r="K209" i="2" s="1"/>
  <c r="J208" i="2"/>
  <c r="K208" i="2" s="1"/>
  <c r="J207" i="2"/>
  <c r="K207" i="2" s="1"/>
  <c r="J206" i="2"/>
  <c r="K206" i="2" s="1"/>
  <c r="J205" i="2"/>
  <c r="K205" i="2" s="1"/>
  <c r="J204" i="2"/>
  <c r="K204" i="2" s="1"/>
  <c r="J203" i="2"/>
  <c r="K203" i="2" s="1"/>
  <c r="J202" i="2"/>
  <c r="K202" i="2" s="1"/>
  <c r="J201" i="2"/>
  <c r="K201" i="2" s="1"/>
  <c r="J200" i="2"/>
  <c r="K200" i="2" s="1"/>
  <c r="J199" i="2"/>
  <c r="K199" i="2" s="1"/>
  <c r="J198" i="2"/>
  <c r="K198" i="2" s="1"/>
  <c r="J197" i="2"/>
  <c r="K197" i="2" s="1"/>
  <c r="J196" i="2"/>
  <c r="K196" i="2" s="1"/>
  <c r="J195" i="2"/>
  <c r="K195" i="2" s="1"/>
  <c r="J194" i="2"/>
  <c r="K194" i="2" s="1"/>
  <c r="J193" i="2"/>
  <c r="K193" i="2" s="1"/>
  <c r="J192" i="2"/>
  <c r="K192" i="2" s="1"/>
  <c r="J191" i="2"/>
  <c r="K191" i="2" s="1"/>
  <c r="J190" i="2"/>
  <c r="K190" i="2" s="1"/>
  <c r="J189" i="2"/>
  <c r="K189" i="2" s="1"/>
  <c r="J188" i="2"/>
  <c r="K188" i="2" s="1"/>
  <c r="J187" i="2"/>
  <c r="K187" i="2" s="1"/>
  <c r="J186" i="2"/>
  <c r="K186" i="2" s="1"/>
  <c r="J185" i="2"/>
  <c r="K185" i="2" s="1"/>
  <c r="J184" i="2"/>
  <c r="K184" i="2" s="1"/>
  <c r="J183" i="2"/>
  <c r="K183" i="2" s="1"/>
  <c r="J182" i="2"/>
  <c r="K182" i="2" s="1"/>
  <c r="J181" i="2"/>
  <c r="K181" i="2" s="1"/>
  <c r="J180" i="2"/>
  <c r="K180" i="2" s="1"/>
  <c r="J179" i="2"/>
  <c r="K179" i="2" s="1"/>
  <c r="J178" i="2"/>
  <c r="K178" i="2" s="1"/>
  <c r="J177" i="2"/>
  <c r="K177" i="2" s="1"/>
  <c r="J176" i="2"/>
  <c r="K176" i="2" s="1"/>
  <c r="J175" i="2"/>
  <c r="K175" i="2" s="1"/>
  <c r="J174" i="2"/>
  <c r="K174" i="2" s="1"/>
  <c r="J173" i="2"/>
  <c r="K173" i="2" s="1"/>
  <c r="J172" i="2"/>
  <c r="K172" i="2" s="1"/>
  <c r="J171" i="2"/>
  <c r="K171" i="2" s="1"/>
  <c r="J170" i="2"/>
  <c r="K170" i="2" s="1"/>
  <c r="J169" i="2"/>
  <c r="K169" i="2" s="1"/>
  <c r="J168" i="2"/>
  <c r="K168" i="2" s="1"/>
  <c r="J167" i="2"/>
  <c r="K167" i="2" s="1"/>
  <c r="J166" i="2"/>
  <c r="K166" i="2" s="1"/>
  <c r="J165" i="2"/>
  <c r="K165" i="2" s="1"/>
  <c r="J164" i="2"/>
  <c r="K164" i="2" s="1"/>
  <c r="J163" i="2"/>
  <c r="K163" i="2" s="1"/>
  <c r="J162" i="2"/>
  <c r="K162" i="2" s="1"/>
  <c r="J161" i="2"/>
  <c r="K161" i="2" s="1"/>
  <c r="J160" i="2"/>
  <c r="K160" i="2" s="1"/>
  <c r="J159" i="2"/>
  <c r="K159" i="2" s="1"/>
  <c r="J158" i="2"/>
  <c r="K158" i="2" s="1"/>
  <c r="J157" i="2"/>
  <c r="K157" i="2" s="1"/>
  <c r="J156" i="2"/>
  <c r="K156" i="2" s="1"/>
  <c r="J155" i="2"/>
  <c r="K155" i="2" s="1"/>
  <c r="J154" i="2"/>
  <c r="K154" i="2" s="1"/>
  <c r="J153" i="2"/>
  <c r="K153" i="2" s="1"/>
  <c r="J152" i="2"/>
  <c r="K152" i="2" s="1"/>
  <c r="J151" i="2"/>
  <c r="K151" i="2" s="1"/>
  <c r="J150" i="2"/>
  <c r="K150" i="2" s="1"/>
  <c r="J149" i="2"/>
  <c r="K149" i="2" s="1"/>
  <c r="J148" i="2"/>
  <c r="K148" i="2" s="1"/>
  <c r="J147" i="2"/>
  <c r="K147" i="2" s="1"/>
  <c r="J146" i="2"/>
  <c r="K146" i="2" s="1"/>
  <c r="J145" i="2"/>
  <c r="K145" i="2" s="1"/>
  <c r="J144" i="2"/>
  <c r="K144" i="2" s="1"/>
  <c r="J143" i="2"/>
  <c r="K143" i="2" s="1"/>
  <c r="J142" i="2"/>
  <c r="K142" i="2" s="1"/>
  <c r="J141" i="2"/>
  <c r="K141" i="2" s="1"/>
  <c r="J140" i="2"/>
  <c r="K140" i="2" s="1"/>
  <c r="J139" i="2"/>
  <c r="K139" i="2" s="1"/>
  <c r="J138" i="2"/>
  <c r="K138" i="2" s="1"/>
  <c r="J137" i="2"/>
  <c r="K137" i="2" s="1"/>
  <c r="J136" i="2"/>
  <c r="K136" i="2" s="1"/>
  <c r="J135" i="2"/>
  <c r="K135" i="2" s="1"/>
  <c r="J134" i="2"/>
  <c r="K134" i="2" s="1"/>
  <c r="J133" i="2"/>
  <c r="K133" i="2" s="1"/>
  <c r="J132" i="2"/>
  <c r="K132" i="2" s="1"/>
  <c r="J131" i="2"/>
  <c r="K131" i="2" s="1"/>
  <c r="J130" i="2"/>
  <c r="K130" i="2" s="1"/>
  <c r="J129" i="2"/>
  <c r="K129" i="2" s="1"/>
  <c r="J128" i="2"/>
  <c r="K128" i="2" s="1"/>
  <c r="J127" i="2"/>
  <c r="K127" i="2" s="1"/>
  <c r="J126" i="2"/>
  <c r="K126" i="2" s="1"/>
  <c r="J125" i="2"/>
  <c r="K125" i="2" s="1"/>
  <c r="J124" i="2"/>
  <c r="K124" i="2" s="1"/>
  <c r="J123" i="2"/>
  <c r="K123" i="2" s="1"/>
  <c r="J122" i="2"/>
  <c r="K122" i="2" s="1"/>
  <c r="J121" i="2"/>
  <c r="K121" i="2" s="1"/>
  <c r="J120" i="2"/>
  <c r="K120" i="2" s="1"/>
  <c r="J119" i="2"/>
  <c r="K119" i="2" s="1"/>
  <c r="J118" i="2"/>
  <c r="K118" i="2" s="1"/>
  <c r="J117" i="2"/>
  <c r="K117" i="2" s="1"/>
  <c r="J116" i="2"/>
  <c r="K116" i="2" s="1"/>
  <c r="J115" i="2"/>
  <c r="K115" i="2" s="1"/>
  <c r="J114" i="2"/>
  <c r="K114" i="2" s="1"/>
  <c r="J113" i="2"/>
  <c r="K113" i="2" s="1"/>
  <c r="J112" i="2"/>
  <c r="K112" i="2" s="1"/>
  <c r="J111" i="2"/>
  <c r="K111" i="2" s="1"/>
  <c r="J110" i="2"/>
  <c r="K110" i="2" s="1"/>
  <c r="J109" i="2"/>
  <c r="K109" i="2" s="1"/>
  <c r="J108" i="2"/>
  <c r="K108" i="2" s="1"/>
  <c r="J107" i="2"/>
  <c r="K107" i="2" s="1"/>
  <c r="J106" i="2"/>
  <c r="K106" i="2" s="1"/>
  <c r="J105" i="2"/>
  <c r="K105" i="2" s="1"/>
  <c r="J104" i="2"/>
  <c r="K104" i="2" s="1"/>
  <c r="J103" i="2"/>
  <c r="K103" i="2" s="1"/>
  <c r="J102" i="2"/>
  <c r="K102" i="2" s="1"/>
  <c r="J101" i="2"/>
  <c r="K101" i="2" s="1"/>
  <c r="J100" i="2"/>
  <c r="K100" i="2" s="1"/>
  <c r="J99" i="2"/>
  <c r="K99" i="2" s="1"/>
  <c r="J98" i="2"/>
  <c r="K98" i="2" s="1"/>
  <c r="J97" i="2"/>
  <c r="K97" i="2" s="1"/>
  <c r="J96" i="2"/>
  <c r="K96" i="2" s="1"/>
  <c r="J95" i="2"/>
  <c r="K95" i="2" s="1"/>
  <c r="J94" i="2"/>
  <c r="K94" i="2" s="1"/>
  <c r="J93" i="2"/>
  <c r="K93" i="2" s="1"/>
  <c r="J92" i="2"/>
  <c r="K92" i="2" s="1"/>
  <c r="J91" i="2"/>
  <c r="K91" i="2" s="1"/>
  <c r="J90" i="2"/>
  <c r="K90" i="2" s="1"/>
  <c r="J89" i="2"/>
  <c r="K89" i="2" s="1"/>
  <c r="J88" i="2"/>
  <c r="K88" i="2" s="1"/>
  <c r="J87" i="2"/>
  <c r="K87" i="2" s="1"/>
  <c r="J86" i="2"/>
  <c r="K86" i="2" s="1"/>
  <c r="J85" i="2"/>
  <c r="K85" i="2" s="1"/>
  <c r="J84" i="2"/>
  <c r="K84" i="2" s="1"/>
  <c r="J83" i="2"/>
  <c r="K83" i="2" s="1"/>
  <c r="J82" i="2"/>
  <c r="K82" i="2" s="1"/>
  <c r="J81" i="2"/>
  <c r="K81" i="2" s="1"/>
  <c r="J80" i="2"/>
  <c r="K80" i="2" s="1"/>
  <c r="J79" i="2"/>
  <c r="K79" i="2" s="1"/>
  <c r="J78" i="2"/>
  <c r="K78" i="2" s="1"/>
  <c r="J77" i="2"/>
  <c r="K77" i="2" s="1"/>
  <c r="J76" i="2"/>
  <c r="K76" i="2" s="1"/>
  <c r="J75" i="2"/>
  <c r="K75" i="2" s="1"/>
  <c r="J74" i="2"/>
  <c r="K74" i="2" s="1"/>
  <c r="J73" i="2"/>
  <c r="K73" i="2" s="1"/>
  <c r="J72" i="2"/>
  <c r="K72" i="2" s="1"/>
  <c r="J71" i="2"/>
  <c r="K71" i="2" s="1"/>
  <c r="J70" i="2"/>
  <c r="K70" i="2" s="1"/>
  <c r="J69" i="2"/>
  <c r="K69" i="2" s="1"/>
  <c r="J68" i="2"/>
  <c r="K68" i="2" s="1"/>
  <c r="J67" i="2"/>
  <c r="K67" i="2" s="1"/>
  <c r="J66" i="2"/>
  <c r="K66" i="2" s="1"/>
  <c r="J65" i="2"/>
  <c r="K65" i="2" s="1"/>
  <c r="J64" i="2"/>
  <c r="K64" i="2" s="1"/>
  <c r="J63" i="2"/>
  <c r="K63" i="2" s="1"/>
  <c r="J62" i="2"/>
  <c r="K62" i="2" s="1"/>
  <c r="J61" i="2"/>
  <c r="K61" i="2" s="1"/>
  <c r="J60" i="2"/>
  <c r="K60" i="2" s="1"/>
  <c r="J59" i="2"/>
  <c r="K59" i="2" s="1"/>
  <c r="J58" i="2"/>
  <c r="K58" i="2" s="1"/>
  <c r="J57" i="2"/>
  <c r="K57" i="2" s="1"/>
  <c r="J56" i="2"/>
  <c r="K56" i="2" s="1"/>
  <c r="J55" i="2"/>
  <c r="K55" i="2" s="1"/>
  <c r="J54" i="2"/>
  <c r="K54" i="2" s="1"/>
  <c r="J53" i="2"/>
  <c r="K53" i="2" s="1"/>
  <c r="J52" i="2"/>
  <c r="K52" i="2" s="1"/>
  <c r="J51" i="2"/>
  <c r="K51" i="2" s="1"/>
  <c r="J50" i="2"/>
  <c r="K50" i="2" s="1"/>
  <c r="J49" i="2"/>
  <c r="K49" i="2" s="1"/>
  <c r="J48" i="2"/>
  <c r="K48" i="2" s="1"/>
  <c r="J47" i="2"/>
  <c r="K47" i="2" s="1"/>
  <c r="J46" i="2"/>
  <c r="K46" i="2" s="1"/>
  <c r="J45" i="2"/>
  <c r="K45" i="2" s="1"/>
  <c r="J44" i="2"/>
  <c r="K44" i="2" s="1"/>
  <c r="J43" i="2"/>
  <c r="K43" i="2" s="1"/>
  <c r="J42" i="2"/>
  <c r="K42" i="2" s="1"/>
  <c r="J41" i="2"/>
  <c r="K41" i="2" s="1"/>
  <c r="J40" i="2"/>
  <c r="K40" i="2" s="1"/>
  <c r="J39" i="2"/>
  <c r="K39" i="2" s="1"/>
  <c r="J38" i="2"/>
  <c r="K38" i="2" s="1"/>
  <c r="J37" i="2"/>
  <c r="K37" i="2" s="1"/>
  <c r="J36" i="2"/>
  <c r="K36" i="2" s="1"/>
  <c r="J35" i="2"/>
  <c r="K35" i="2" s="1"/>
  <c r="J34" i="2"/>
  <c r="K34" i="2" s="1"/>
  <c r="J33" i="2"/>
  <c r="K33" i="2" s="1"/>
  <c r="J32" i="2"/>
  <c r="K32" i="2" s="1"/>
  <c r="J31" i="2"/>
  <c r="K31" i="2" s="1"/>
  <c r="J30" i="2"/>
  <c r="K30" i="2" s="1"/>
  <c r="J29" i="2"/>
  <c r="K29" i="2" s="1"/>
  <c r="J28" i="2"/>
  <c r="K28" i="2" s="1"/>
  <c r="J27" i="2"/>
  <c r="K27" i="2" s="1"/>
  <c r="J26" i="2"/>
  <c r="K26" i="2" s="1"/>
  <c r="J25" i="2"/>
  <c r="K25" i="2" s="1"/>
  <c r="J24" i="2"/>
  <c r="K24" i="2" s="1"/>
  <c r="J23" i="2"/>
  <c r="K23" i="2" s="1"/>
  <c r="J22" i="2"/>
  <c r="K22" i="2" s="1"/>
  <c r="J21" i="2"/>
  <c r="K21" i="2" s="1"/>
  <c r="J20" i="2"/>
  <c r="K20" i="2" s="1"/>
  <c r="J19" i="2"/>
  <c r="K19" i="2" s="1"/>
  <c r="J18" i="2"/>
  <c r="K18" i="2" s="1"/>
  <c r="J17" i="2"/>
  <c r="K17" i="2" s="1"/>
  <c r="J16" i="2"/>
  <c r="K16" i="2" s="1"/>
  <c r="J15" i="2"/>
  <c r="K15" i="2" s="1"/>
  <c r="J14" i="2"/>
  <c r="K14" i="2" s="1"/>
  <c r="J13" i="2"/>
  <c r="K13" i="2" s="1"/>
  <c r="J12" i="2"/>
  <c r="K12" i="2" s="1"/>
  <c r="J11" i="2"/>
  <c r="K11" i="2" s="1"/>
  <c r="J10" i="2"/>
  <c r="K10" i="2" s="1"/>
  <c r="J9" i="2"/>
  <c r="K9" i="2" s="1"/>
  <c r="J8" i="2"/>
  <c r="K8" i="2" s="1"/>
  <c r="J7" i="2"/>
  <c r="K7" i="2" s="1"/>
  <c r="J6" i="2"/>
  <c r="K6" i="2" s="1"/>
  <c r="J5" i="2"/>
  <c r="K5" i="2" s="1"/>
  <c r="J4" i="2"/>
  <c r="K4" i="2" s="1"/>
  <c r="J3" i="2"/>
  <c r="K3" i="2" s="1"/>
  <c r="J2" i="2"/>
  <c r="K2" i="2" s="1"/>
  <c r="D41" i="17" l="1"/>
  <c r="D42" i="17" s="1"/>
  <c r="P33" i="15"/>
  <c r="U33" i="15" s="1"/>
  <c r="V33" i="15" s="1"/>
  <c r="C34" i="15"/>
  <c r="P36" i="15" l="1"/>
  <c r="Q22" i="15"/>
  <c r="C36" i="15"/>
  <c r="P41" i="17"/>
  <c r="P42" i="17" s="1"/>
  <c r="P48" i="15" l="1"/>
  <c r="C47" i="15"/>
  <c r="C48" i="15"/>
  <c r="D3" i="15"/>
  <c r="D36" i="15" s="1"/>
  <c r="D47" i="15" l="1"/>
  <c r="D48" i="15"/>
  <c r="E3" i="15"/>
  <c r="E36" i="15" s="1"/>
  <c r="E47" i="15" l="1"/>
  <c r="E48" i="15"/>
  <c r="F3" i="15"/>
  <c r="F36" i="15" s="1"/>
  <c r="F47" i="15" l="1"/>
  <c r="F48" i="15"/>
  <c r="G3" i="15"/>
  <c r="G36" i="15" s="1"/>
  <c r="G47" i="15" l="1"/>
  <c r="G48" i="15"/>
  <c r="H3" i="15"/>
  <c r="H36" i="15" s="1"/>
  <c r="T3" i="15" s="1"/>
  <c r="T36" i="15" s="1"/>
  <c r="V36" i="15" s="1"/>
  <c r="H47" i="15" l="1"/>
  <c r="H48" i="15"/>
  <c r="I3" i="15"/>
  <c r="I36" i="15" s="1"/>
  <c r="I47" i="15" l="1"/>
  <c r="I48" i="15"/>
  <c r="J3" i="15"/>
  <c r="J36" i="15" s="1"/>
  <c r="J47" i="15" l="1"/>
  <c r="J48" i="15"/>
  <c r="K3" i="15"/>
  <c r="K36" i="15" s="1"/>
  <c r="L3" i="15" l="1"/>
  <c r="L36" i="15" s="1"/>
  <c r="M3" i="15" s="1"/>
  <c r="M36" i="15" s="1"/>
  <c r="K48" i="15"/>
  <c r="K47" i="15"/>
  <c r="M48" i="15" l="1"/>
  <c r="L47" i="15"/>
  <c r="L48" i="15"/>
  <c r="N3" i="15"/>
  <c r="N36" i="15" s="1"/>
  <c r="M47" i="15"/>
  <c r="N48" i="15" l="1"/>
  <c r="P47" i="15"/>
  <c r="N47" i="15"/>
</calcChain>
</file>

<file path=xl/comments1.xml><?xml version="1.0" encoding="utf-8"?>
<comments xmlns="http://schemas.openxmlformats.org/spreadsheetml/2006/main">
  <authors>
    <author>f0214</author>
    <author>f0203</author>
  </authors>
  <commentList>
    <comment ref="K53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54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55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56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57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58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59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60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61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62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63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64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65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66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67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68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69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70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71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72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73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74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75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76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77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78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79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80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81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82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83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84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85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86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87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88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89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113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FGTS + PIS</t>
        </r>
      </text>
    </comment>
    <comment ref="K115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FGTS + PIS</t>
        </r>
      </text>
    </comment>
    <comment ref="K117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SALARIOS + PIN</t>
        </r>
      </text>
    </comment>
    <comment ref="K118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SALARIOS + PIN</t>
        </r>
      </text>
    </comment>
    <comment ref="K119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BENEFICIOS + VALE TRANSPORTE</t>
        </r>
      </text>
    </comment>
    <comment ref="K123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SALARIOS + PIN</t>
        </r>
      </text>
    </comment>
    <comment ref="K127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SALARIOS + PIN</t>
        </r>
      </text>
    </comment>
    <comment ref="K129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BENEFICIOS + VALE TRANSPORTE</t>
        </r>
      </text>
    </comment>
    <comment ref="K130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BENEFICIOS + VALE TRANSPORTE</t>
        </r>
      </text>
    </comment>
    <comment ref="K131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BENEFICIOS + VALE TRANSPORTE</t>
        </r>
      </text>
    </comment>
    <comment ref="K132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BENEFICIOS + VALE TRANSPORTE</t>
        </r>
      </text>
    </comment>
    <comment ref="K133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BENEFICIOS + VALE TRANSPORTE</t>
        </r>
      </text>
    </comment>
    <comment ref="K134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BENEFICIOS + VALE TRANSPORTE</t>
        </r>
      </text>
    </comment>
    <comment ref="K135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BENEFICIOS + VALE TRANSPORTE</t>
        </r>
      </text>
    </comment>
    <comment ref="K136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BENEFICIOS + VALE TRANSPORTE</t>
        </r>
      </text>
    </comment>
    <comment ref="K137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BENEFICIOS + VALE TRANSPORTE</t>
        </r>
      </text>
    </comment>
    <comment ref="K138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BENEFICIOS + VALE TRANSPORTE</t>
        </r>
      </text>
    </comment>
    <comment ref="K163" authorId="0" shapeId="0">
      <text>
        <r>
          <rPr>
            <b/>
            <sz val="9"/>
            <color indexed="81"/>
            <rFont val="Segoe UI"/>
            <family val="2"/>
          </rPr>
          <t xml:space="preserve">f0214:
</t>
        </r>
        <r>
          <rPr>
            <sz val="9"/>
            <color indexed="81"/>
            <rFont val="Segoe UI"/>
            <family val="2"/>
          </rPr>
          <t>SERVIÇOS PUBLICOS</t>
        </r>
      </text>
    </comment>
    <comment ref="K164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65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66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67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68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69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70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71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72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73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74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75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76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77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78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79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80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81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82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83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84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85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87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88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89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91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92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93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94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95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96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97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198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200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01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02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03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04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05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06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08" authorId="1" shapeId="0">
      <text>
        <r>
          <rPr>
            <b/>
            <sz val="9"/>
            <color indexed="81"/>
            <rFont val="Segoe UI"/>
            <family val="2"/>
          </rPr>
          <t>f0203:</t>
        </r>
        <r>
          <rPr>
            <sz val="9"/>
            <color indexed="81"/>
            <rFont val="Segoe UI"/>
            <family val="2"/>
          </rPr>
          <t xml:space="preserve">
CUSTEIO ADMINISTRATIVO</t>
        </r>
      </text>
    </comment>
    <comment ref="K209" authorId="1" shapeId="0">
      <text>
        <r>
          <rPr>
            <b/>
            <sz val="9"/>
            <color indexed="81"/>
            <rFont val="Segoe UI"/>
            <family val="2"/>
          </rPr>
          <t>f0203:</t>
        </r>
        <r>
          <rPr>
            <sz val="9"/>
            <color indexed="81"/>
            <rFont val="Segoe UI"/>
            <family val="2"/>
          </rPr>
          <t xml:space="preserve">
CUSTEIO ADMINISTRATIVO</t>
        </r>
      </text>
    </comment>
    <comment ref="K210" authorId="1" shapeId="0">
      <text>
        <r>
          <rPr>
            <b/>
            <sz val="9"/>
            <color indexed="81"/>
            <rFont val="Segoe UI"/>
            <family val="2"/>
          </rPr>
          <t>f0203:</t>
        </r>
        <r>
          <rPr>
            <sz val="9"/>
            <color indexed="81"/>
            <rFont val="Segoe UI"/>
            <family val="2"/>
          </rPr>
          <t xml:space="preserve">
CUSTEIO ADMINISTRATIVO</t>
        </r>
      </text>
    </comment>
    <comment ref="K211" authorId="1" shapeId="0">
      <text>
        <r>
          <rPr>
            <b/>
            <sz val="9"/>
            <color indexed="81"/>
            <rFont val="Segoe UI"/>
            <family val="2"/>
          </rPr>
          <t>f0203:</t>
        </r>
        <r>
          <rPr>
            <sz val="9"/>
            <color indexed="81"/>
            <rFont val="Segoe UI"/>
            <family val="2"/>
          </rPr>
          <t xml:space="preserve">
CUSTEIO ADMINISTRATIVO</t>
        </r>
      </text>
    </comment>
    <comment ref="K212" authorId="1" shapeId="0">
      <text>
        <r>
          <rPr>
            <b/>
            <sz val="9"/>
            <color indexed="81"/>
            <rFont val="Segoe UI"/>
            <family val="2"/>
          </rPr>
          <t>f0203:</t>
        </r>
        <r>
          <rPr>
            <sz val="9"/>
            <color indexed="81"/>
            <rFont val="Segoe UI"/>
            <family val="2"/>
          </rPr>
          <t xml:space="preserve">
CUSTEIO ADMINISTRATIVO</t>
        </r>
      </text>
    </comment>
    <comment ref="K213" authorId="1" shapeId="0">
      <text>
        <r>
          <rPr>
            <b/>
            <sz val="9"/>
            <color indexed="81"/>
            <rFont val="Segoe UI"/>
            <family val="2"/>
          </rPr>
          <t>f0203:</t>
        </r>
        <r>
          <rPr>
            <sz val="9"/>
            <color indexed="81"/>
            <rFont val="Segoe UI"/>
            <family val="2"/>
          </rPr>
          <t xml:space="preserve">
CUSTEIO ADMINISTRATIVO</t>
        </r>
      </text>
    </comment>
    <comment ref="K260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CUSTEIO + SERVIÇOS PUBLICOS</t>
        </r>
      </text>
    </comment>
    <comment ref="K261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CUSTEIO + SERVIÇOS PUBLICOS</t>
        </r>
      </text>
    </comment>
    <comment ref="K262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CUSTEIO + SERVIÇOS PUBLICOS</t>
        </r>
      </text>
    </comment>
    <comment ref="K263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CUSTEIO + SERVIÇOS PUBLICOS</t>
        </r>
      </text>
    </comment>
    <comment ref="K264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CUSTEIO + SERVIÇOS PUBLICOS</t>
        </r>
      </text>
    </comment>
    <comment ref="K265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CUSTEIO + SERVIÇOS PUBLICOS</t>
        </r>
      </text>
    </comment>
    <comment ref="K266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CUSTEIO + SERVIÇOS PUBLICOS</t>
        </r>
      </text>
    </comment>
    <comment ref="K268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69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70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71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72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73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75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78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79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80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81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82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84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85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86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87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88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89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90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91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92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96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97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298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300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301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302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303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305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SERVIÇOS + MANUTENÇÃO</t>
        </r>
      </text>
    </comment>
    <comment ref="K307" authorId="0" shapeId="0">
      <text>
        <r>
          <rPr>
            <b/>
            <sz val="9"/>
            <color indexed="81"/>
            <rFont val="Segoe UI"/>
            <family val="2"/>
          </rPr>
          <t xml:space="preserve">f0214:
</t>
        </r>
        <r>
          <rPr>
            <sz val="9"/>
            <color indexed="81"/>
            <rFont val="Segoe UI"/>
            <family val="2"/>
          </rPr>
          <t>SERVIÇOS PUBLICOS</t>
        </r>
      </text>
    </comment>
    <comment ref="K308" authorId="0" shapeId="0">
      <text>
        <r>
          <rPr>
            <b/>
            <sz val="9"/>
            <color indexed="81"/>
            <rFont val="Segoe UI"/>
            <family val="2"/>
          </rPr>
          <t xml:space="preserve">f0214:
</t>
        </r>
        <r>
          <rPr>
            <sz val="9"/>
            <color indexed="81"/>
            <rFont val="Segoe UI"/>
            <family val="2"/>
          </rPr>
          <t>SERVIÇOS PUBLICOS</t>
        </r>
      </text>
    </comment>
    <comment ref="K309" authorId="0" shapeId="0">
      <text>
        <r>
          <rPr>
            <b/>
            <sz val="9"/>
            <color indexed="81"/>
            <rFont val="Segoe UI"/>
            <family val="2"/>
          </rPr>
          <t xml:space="preserve">f0214:
</t>
        </r>
        <r>
          <rPr>
            <sz val="9"/>
            <color indexed="81"/>
            <rFont val="Segoe UI"/>
            <family val="2"/>
          </rPr>
          <t>SERVIÇOS PUBLICOS</t>
        </r>
      </text>
    </comment>
    <comment ref="K310" authorId="0" shapeId="0">
      <text>
        <r>
          <rPr>
            <b/>
            <sz val="9"/>
            <color indexed="81"/>
            <rFont val="Segoe UI"/>
            <family val="2"/>
          </rPr>
          <t xml:space="preserve">f0214:
</t>
        </r>
        <r>
          <rPr>
            <sz val="9"/>
            <color indexed="81"/>
            <rFont val="Segoe UI"/>
            <family val="2"/>
          </rPr>
          <t>SERVIÇOS PUBLICOS</t>
        </r>
      </text>
    </comment>
    <comment ref="K311" authorId="0" shapeId="0">
      <text>
        <r>
          <rPr>
            <b/>
            <sz val="9"/>
            <color indexed="81"/>
            <rFont val="Segoe UI"/>
            <family val="2"/>
          </rPr>
          <t xml:space="preserve">f0214:
</t>
        </r>
        <r>
          <rPr>
            <sz val="9"/>
            <color indexed="81"/>
            <rFont val="Segoe UI"/>
            <family val="2"/>
          </rPr>
          <t>SERVIÇOS PUBLICOS</t>
        </r>
      </text>
    </comment>
    <comment ref="K312" authorId="0" shapeId="0">
      <text>
        <r>
          <rPr>
            <b/>
            <sz val="9"/>
            <color indexed="81"/>
            <rFont val="Segoe UI"/>
            <family val="2"/>
          </rPr>
          <t xml:space="preserve">f0214:
</t>
        </r>
        <r>
          <rPr>
            <sz val="9"/>
            <color indexed="81"/>
            <rFont val="Segoe UI"/>
            <family val="2"/>
          </rPr>
          <t>SERVIÇOS PUBLICOS</t>
        </r>
      </text>
    </comment>
    <comment ref="K313" authorId="0" shapeId="0">
      <text>
        <r>
          <rPr>
            <b/>
            <sz val="9"/>
            <color indexed="81"/>
            <rFont val="Segoe UI"/>
            <family val="2"/>
          </rPr>
          <t xml:space="preserve">f0214:
</t>
        </r>
        <r>
          <rPr>
            <sz val="9"/>
            <color indexed="81"/>
            <rFont val="Segoe UI"/>
            <family val="2"/>
          </rPr>
          <t>SERVIÇOS PUBLICOS</t>
        </r>
      </text>
    </comment>
    <comment ref="K314" authorId="0" shapeId="0">
      <text>
        <r>
          <rPr>
            <b/>
            <sz val="9"/>
            <color indexed="81"/>
            <rFont val="Segoe UI"/>
            <family val="2"/>
          </rPr>
          <t xml:space="preserve">f0214:
</t>
        </r>
        <r>
          <rPr>
            <sz val="9"/>
            <color indexed="81"/>
            <rFont val="Segoe UI"/>
            <family val="2"/>
          </rPr>
          <t>SERVIÇOS PUBLICOS</t>
        </r>
      </text>
    </comment>
    <comment ref="K315" authorId="0" shapeId="0">
      <text>
        <r>
          <rPr>
            <b/>
            <sz val="9"/>
            <color indexed="81"/>
            <rFont val="Segoe UI"/>
            <family val="2"/>
          </rPr>
          <t xml:space="preserve">f0214:
</t>
        </r>
        <r>
          <rPr>
            <sz val="9"/>
            <color indexed="81"/>
            <rFont val="Segoe UI"/>
            <family val="2"/>
          </rPr>
          <t>SERVIÇOS PUBLICOS</t>
        </r>
      </text>
    </comment>
    <comment ref="K316" authorId="0" shapeId="0">
      <text>
        <r>
          <rPr>
            <b/>
            <sz val="9"/>
            <color indexed="81"/>
            <rFont val="Segoe UI"/>
            <family val="2"/>
          </rPr>
          <t xml:space="preserve">f0214:
</t>
        </r>
        <r>
          <rPr>
            <sz val="9"/>
            <color indexed="81"/>
            <rFont val="Segoe UI"/>
            <family val="2"/>
          </rPr>
          <t>SERVIÇOS PUBLICOS</t>
        </r>
      </text>
    </comment>
    <comment ref="K317" authorId="0" shapeId="0">
      <text>
        <r>
          <rPr>
            <b/>
            <sz val="9"/>
            <color indexed="81"/>
            <rFont val="Segoe UI"/>
            <family val="2"/>
          </rPr>
          <t xml:space="preserve">f0214:
</t>
        </r>
        <r>
          <rPr>
            <sz val="9"/>
            <color indexed="81"/>
            <rFont val="Segoe UI"/>
            <family val="2"/>
          </rPr>
          <t>SERVIÇOS PUBLICOS</t>
        </r>
      </text>
    </comment>
    <comment ref="K318" authorId="0" shapeId="0">
      <text>
        <r>
          <rPr>
            <b/>
            <sz val="9"/>
            <color indexed="81"/>
            <rFont val="Segoe UI"/>
            <family val="2"/>
          </rPr>
          <t xml:space="preserve">f0214:
</t>
        </r>
        <r>
          <rPr>
            <sz val="9"/>
            <color indexed="81"/>
            <rFont val="Segoe UI"/>
            <family val="2"/>
          </rPr>
          <t>SERVIÇOS PUBLICOS</t>
        </r>
      </text>
    </comment>
    <comment ref="K359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  <comment ref="K362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não esquecer de lançar doações aqui</t>
        </r>
      </text>
    </comment>
    <comment ref="K367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MAT.</t>
        </r>
      </text>
    </comment>
    <comment ref="K368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MAT.</t>
        </r>
      </text>
    </comment>
    <comment ref="K369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MAT.</t>
        </r>
      </text>
    </comment>
    <comment ref="K370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MAT.</t>
        </r>
      </text>
    </comment>
    <comment ref="K371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MATERIAIS MEDICOS + MEDICAMENTOS</t>
        </r>
      </text>
    </comment>
    <comment ref="K372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MAT.</t>
        </r>
      </text>
    </comment>
    <comment ref="K373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MATERIAIS MEDICOS + MEDICAMENTOS</t>
        </r>
      </text>
    </comment>
    <comment ref="K374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MATERIAIS MEDICOS + MEDICAMENTOS</t>
        </r>
      </text>
    </comment>
    <comment ref="K375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MAT.</t>
        </r>
      </text>
    </comment>
    <comment ref="K376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MAT.</t>
        </r>
      </text>
    </comment>
    <comment ref="K377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MAT.</t>
        </r>
      </text>
    </comment>
    <comment ref="K378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MAT.</t>
        </r>
      </text>
    </comment>
    <comment ref="K379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MATERIAIS MEDICOS + MEDICAMENTOS</t>
        </r>
      </text>
    </comment>
    <comment ref="K381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MAT.</t>
        </r>
      </text>
    </comment>
    <comment ref="K382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MAT.</t>
        </r>
      </text>
    </comment>
    <comment ref="K383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OUTROS MAT.</t>
        </r>
      </text>
    </comment>
    <comment ref="K384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MATERIAIS MEDICOS + MEDICAMENTOS</t>
        </r>
      </text>
    </comment>
    <comment ref="K602" authorId="0" shapeId="0">
      <text>
        <r>
          <rPr>
            <b/>
            <sz val="9"/>
            <color indexed="81"/>
            <rFont val="Segoe UI"/>
            <family val="2"/>
          </rPr>
          <t>f0214:</t>
        </r>
        <r>
          <rPr>
            <sz val="9"/>
            <color indexed="81"/>
            <rFont val="Segoe UI"/>
            <family val="2"/>
          </rPr>
          <t xml:space="preserve">
DESPESAS GERAIS</t>
        </r>
      </text>
    </comment>
  </commentList>
</comments>
</file>

<file path=xl/comments2.xml><?xml version="1.0" encoding="utf-8"?>
<comments xmlns="http://schemas.openxmlformats.org/spreadsheetml/2006/main">
  <authors>
    <author>Filipe de Melo Souza</author>
  </authors>
  <commentList>
    <comment ref="D16" authorId="0" shapeId="0">
      <text>
        <r>
          <rPr>
            <b/>
            <sz val="9"/>
            <color indexed="81"/>
            <rFont val="Segoe UI"/>
            <family val="2"/>
          </rPr>
          <t>Filipe de Melo Souza:</t>
        </r>
        <r>
          <rPr>
            <sz val="9"/>
            <color indexed="81"/>
            <rFont val="Segoe UI"/>
            <family val="2"/>
          </rPr>
          <t xml:space="preserve">
Gustavo vai verificar e corrigir.</t>
        </r>
      </text>
    </comment>
    <comment ref="E60" authorId="0" shapeId="0">
      <text>
        <r>
          <rPr>
            <b/>
            <sz val="9"/>
            <color indexed="81"/>
            <rFont val="Segoe UI"/>
            <family val="2"/>
          </rPr>
          <t>Filipe de Melo Souza:</t>
        </r>
        <r>
          <rPr>
            <sz val="9"/>
            <color indexed="81"/>
            <rFont val="Segoe UI"/>
            <family val="2"/>
          </rPr>
          <t xml:space="preserve">
NF 18859, CASA DAS CERAS LTDA EPP, com data de emissão em 2022, paga em 2023.</t>
        </r>
      </text>
    </comment>
  </commentList>
</comments>
</file>

<file path=xl/sharedStrings.xml><?xml version="1.0" encoding="utf-8"?>
<sst xmlns="http://schemas.openxmlformats.org/spreadsheetml/2006/main" count="5481" uniqueCount="2404">
  <si>
    <t>Código Contábil</t>
  </si>
  <si>
    <t>Reduzido</t>
  </si>
  <si>
    <t>Nomenclatura da Conta</t>
  </si>
  <si>
    <t>Saldo anterior</t>
  </si>
  <si>
    <t>Débitos</t>
  </si>
  <si>
    <t>Créditos</t>
  </si>
  <si>
    <t>Saldo período</t>
  </si>
  <si>
    <t>Saldo atual</t>
  </si>
  <si>
    <t>Total</t>
  </si>
  <si>
    <t>1.1.3.06</t>
  </si>
  <si>
    <t>CONVENIOS/CONTRATOS PUBLICOS A RECEBER</t>
  </si>
  <si>
    <t>VEROCHEQUE REFEICOES LTDA</t>
  </si>
  <si>
    <t>CONDOMINIO ORD NOVO SHOP RIBEIRAO PRETO</t>
  </si>
  <si>
    <t>NOVO CENTRO COMERCIAL R.P.</t>
  </si>
  <si>
    <t>CONVENIOS MEDICOS A FUNCIONARIOS</t>
  </si>
  <si>
    <t>2.1.8.02.00002</t>
  </si>
  <si>
    <t>ADIANTAMENTOS A PAGAR - FARMACIA RP</t>
  </si>
  <si>
    <t>RESULTADO</t>
  </si>
  <si>
    <t>3.1</t>
  </si>
  <si>
    <t>RECEITAS</t>
  </si>
  <si>
    <t>3.1.1</t>
  </si>
  <si>
    <t>RECEITAS OPERACIONAIS</t>
  </si>
  <si>
    <t>3.1.1.04</t>
  </si>
  <si>
    <t>RECEITAS FINANCEIRAS</t>
  </si>
  <si>
    <t>3.1.1.04.00004</t>
  </si>
  <si>
    <t>REND.APLIC.FUNDOS</t>
  </si>
  <si>
    <t>3.1.1.05</t>
  </si>
  <si>
    <t>CONTRIB.SOCIAIS ISENTA P/FILANTROPIA</t>
  </si>
  <si>
    <t>PIS/PASEP S/FOLHA DE PAGAMENTO-ISENTA</t>
  </si>
  <si>
    <t>3.2</t>
  </si>
  <si>
    <t>DESPESAS</t>
  </si>
  <si>
    <t>3.2.1</t>
  </si>
  <si>
    <t>DESPESAS OPERACIONAIS</t>
  </si>
  <si>
    <t>DESPESAS COM PESSOAL</t>
  </si>
  <si>
    <t>3.2.1.01.00001</t>
  </si>
  <si>
    <t>13º SALARIO</t>
  </si>
  <si>
    <t>3.2.1.01.00002</t>
  </si>
  <si>
    <t>FERIAS</t>
  </si>
  <si>
    <t>3.2.1.01.00003</t>
  </si>
  <si>
    <t>FGTS</t>
  </si>
  <si>
    <t>3.2.1.01.00004</t>
  </si>
  <si>
    <t>INSS</t>
  </si>
  <si>
    <t>3.2.1.01.00006</t>
  </si>
  <si>
    <t>SALARIOS</t>
  </si>
  <si>
    <t>3.2.1.01.00007</t>
  </si>
  <si>
    <t>VALE TRANSPORTE</t>
  </si>
  <si>
    <t>3.2.1.01.00011</t>
  </si>
  <si>
    <t>PREMIO INCENTIVO - PIN</t>
  </si>
  <si>
    <t>3.2.1.01.00017</t>
  </si>
  <si>
    <t>HORAS EXTRAS</t>
  </si>
  <si>
    <t>3.2.1.01.00018</t>
  </si>
  <si>
    <t>GRATIFICAÇÕES</t>
  </si>
  <si>
    <t>3.2.1.02</t>
  </si>
  <si>
    <t>BENEFICIOS</t>
  </si>
  <si>
    <t>3.2.1.02.00010</t>
  </si>
  <si>
    <t>3.2.1.03</t>
  </si>
  <si>
    <t>MATERIAIS DE CONSUMO</t>
  </si>
  <si>
    <t>3.2.1.03.00005</t>
  </si>
  <si>
    <t>OUTROS MATERIAIS DE CONSUMO</t>
  </si>
  <si>
    <t>3.2.1.04.00018</t>
  </si>
  <si>
    <t>LOCOMOCAO, TRANSPORTES E ESTADIAS</t>
  </si>
  <si>
    <t>3.2.1.04.00024</t>
  </si>
  <si>
    <t>CONDOMINIOS</t>
  </si>
  <si>
    <t>3.2.1.04.00031</t>
  </si>
  <si>
    <t>OUTRAS LOCACOES</t>
  </si>
  <si>
    <t>3.2.1.06</t>
  </si>
  <si>
    <t>MANUTENCAO E CONSERVACAO</t>
  </si>
  <si>
    <t>3.2.1.06.00007</t>
  </si>
  <si>
    <t>OUTRAS MANUTENCOES</t>
  </si>
  <si>
    <t>3.2.1.07</t>
  </si>
  <si>
    <t>DESPESAS FINANCEIRAS</t>
  </si>
  <si>
    <t>3.2.1.07.00004</t>
  </si>
  <si>
    <t>JUROS PAGOS</t>
  </si>
  <si>
    <t>3.2.1.08</t>
  </si>
  <si>
    <t>3.2.1.08.00006</t>
  </si>
  <si>
    <t>3.2.1.19</t>
  </si>
  <si>
    <t>SERVICOS E ENCARGOS - PESSOA JURIDICA</t>
  </si>
  <si>
    <t>3.2.1.19.00004</t>
  </si>
  <si>
    <t>SERV. C/ DIVERSOS - PJ</t>
  </si>
  <si>
    <t>3.2.1.19.00008</t>
  </si>
  <si>
    <t>SERV. C/ LIMPEZA E HIGIENE - PJ</t>
  </si>
  <si>
    <t>3.2.1.19.00018</t>
  </si>
  <si>
    <t>SERV. C/ SEGUROS DIVERSOS - PJ</t>
  </si>
  <si>
    <t>3.2.1.19.00024</t>
  </si>
  <si>
    <t>SERV. C/ CORREIOS, FRETES E CARRETOS - PJ</t>
  </si>
  <si>
    <t>3.2.1.21</t>
  </si>
  <si>
    <t>SERVICOS PUBLICOS</t>
  </si>
  <si>
    <t>3.2.1.21.00001</t>
  </si>
  <si>
    <t>AGUA</t>
  </si>
  <si>
    <t>3.2.1.21.00007</t>
  </si>
  <si>
    <t>TELEFONIA A CABO</t>
  </si>
  <si>
    <t>3.2.1.21.00012</t>
  </si>
  <si>
    <t>OUTROS SERVICOS DE INTERNET</t>
  </si>
  <si>
    <t>3.2.1.04.00010</t>
  </si>
  <si>
    <t>FRETES E CARRETOS</t>
  </si>
  <si>
    <t>3.2.1.06.00004</t>
  </si>
  <si>
    <t>MAN. EM IMOVEIS</t>
  </si>
  <si>
    <t>3.2.1.06.00005</t>
  </si>
  <si>
    <t>MAN. EM INFORMATICA</t>
  </si>
  <si>
    <t>3.2.1.03.00006</t>
  </si>
  <si>
    <t>MATERIAIS DE HIGIENE E LIMPEZA</t>
  </si>
  <si>
    <t>3.1.1.04.00001</t>
  </si>
  <si>
    <t>DESCONTOS OBTIDOS</t>
  </si>
  <si>
    <t>3.2.1.21.00009</t>
  </si>
  <si>
    <t>TELEFONIA FIXA</t>
  </si>
  <si>
    <t>3.2.1.03.00008</t>
  </si>
  <si>
    <t>MATERIAIS DE INFORMATICA E ESCRITORIO</t>
  </si>
  <si>
    <t>3.2.1.19.00015</t>
  </si>
  <si>
    <t>SERV. C/ SEGURANCA E VIGILANCIA - PJ</t>
  </si>
  <si>
    <t>3.1.1.01</t>
  </si>
  <si>
    <t>3.1.1.01.00041</t>
  </si>
  <si>
    <t>3.2.1.04.00026</t>
  </si>
  <si>
    <t>LOCACAO PREDIAL</t>
  </si>
  <si>
    <t>3.2.1.04.00030</t>
  </si>
  <si>
    <t>OUTRAS DESPESAS</t>
  </si>
  <si>
    <t>3.2.1.21.00006</t>
  </si>
  <si>
    <t>INTERNET A CABO</t>
  </si>
  <si>
    <t>3.2.1.04.00009</t>
  </si>
  <si>
    <t>DESP.C/ IMPORTACAO</t>
  </si>
  <si>
    <t>Saldo do Mês Anterior</t>
  </si>
  <si>
    <t>Rendimento financeiro (Aplicações)</t>
  </si>
  <si>
    <t>Outras Receitas</t>
  </si>
  <si>
    <t>Total de Receitas</t>
  </si>
  <si>
    <t>Pessoal (CLT)</t>
  </si>
  <si>
    <t>Convênio Médico</t>
  </si>
  <si>
    <t>Férias</t>
  </si>
  <si>
    <t>Empréstimo Consignado</t>
  </si>
  <si>
    <t>Pensão Judicial</t>
  </si>
  <si>
    <t>Higiene e Limpeza</t>
  </si>
  <si>
    <t>Manutenção e Conservação</t>
  </si>
  <si>
    <t>Segurança e Vigilância</t>
  </si>
  <si>
    <t>Seguros Diversos</t>
  </si>
  <si>
    <t>Serviços Diversos</t>
  </si>
  <si>
    <t>Água e Esgoto</t>
  </si>
  <si>
    <t>Energia Elétrica</t>
  </si>
  <si>
    <t>Juros Pagos</t>
  </si>
  <si>
    <t>DESPESAS GERAIS</t>
  </si>
  <si>
    <t>Outras Despesas</t>
  </si>
  <si>
    <t>REFERÊNCIA</t>
  </si>
  <si>
    <t>FLUXO DE CAIXA</t>
  </si>
  <si>
    <t>BALANCETE</t>
  </si>
  <si>
    <t>Meses 2020</t>
  </si>
  <si>
    <t>NATUREZA Fluxo de Caixa</t>
  </si>
  <si>
    <t>NATUREZA</t>
  </si>
  <si>
    <t>CATEGORIA</t>
  </si>
  <si>
    <t>Janeiro</t>
  </si>
  <si>
    <t>Fevereiro</t>
  </si>
  <si>
    <t>CRÉDITO/TRANSFERÊNCIA OUTRAS CONTAS (C)</t>
  </si>
  <si>
    <t>Março</t>
  </si>
  <si>
    <t>DEBITO/TRANSFERENCIA OUTRAS CONTAS (D)</t>
  </si>
  <si>
    <t>Abril</t>
  </si>
  <si>
    <t xml:space="preserve">DEPÓSITO </t>
  </si>
  <si>
    <t>Maio</t>
  </si>
  <si>
    <t>Junho</t>
  </si>
  <si>
    <t>Julho</t>
  </si>
  <si>
    <t>Outras despesas</t>
  </si>
  <si>
    <t>Agosto</t>
  </si>
  <si>
    <t>Setembro</t>
  </si>
  <si>
    <t>DESPESAS GERAIS/ANUIDADES, CONTRIB E MENSALIDADES</t>
  </si>
  <si>
    <t>PIS</t>
  </si>
  <si>
    <t>Outubro</t>
  </si>
  <si>
    <t>DESPESAS GERAIS/IMPOSTOS TAXAS E MULTAS</t>
  </si>
  <si>
    <t>Novembro</t>
  </si>
  <si>
    <t>Dezembro</t>
  </si>
  <si>
    <t>SALARIO FAMILIA</t>
  </si>
  <si>
    <t>DESPESAS GERAIS/LOCAÇÕES/OUTRAS LOCAÇÕES</t>
  </si>
  <si>
    <t>SALARIO MATERNIDADE</t>
  </si>
  <si>
    <t>DESPESAS GERAIS/OUTRAS DESPESAS</t>
  </si>
  <si>
    <t>DESPESAS GERAIS/SEGUROS DIVERSOS</t>
  </si>
  <si>
    <t>BOLSA - ESTAGIARIOS</t>
  </si>
  <si>
    <t>DESPESAS GERAIS/TARIFAS BANCÁRIAS</t>
  </si>
  <si>
    <t>AUXILIO NATALIDADE</t>
  </si>
  <si>
    <t>MANUTENÇÃO E CONSERVAÇÃO/MAN EM ELEVADORES</t>
  </si>
  <si>
    <t>CESTAS BÁSICAS E CESTAS DE NATAL</t>
  </si>
  <si>
    <t>MANUTENÇÃO E CONSERVAÇÃO/MAN EM EQUIPAMENTOS HOSPITALARES</t>
  </si>
  <si>
    <t>VALE REFEICAO</t>
  </si>
  <si>
    <t>MANUTENÇÃO E CONSERVAÇÃO/MAN EM IMOVEIS</t>
  </si>
  <si>
    <t>BERCARIOS, ESCOLAS E CRECHES</t>
  </si>
  <si>
    <t>MANUTENÇÃO E CONSERVAÇÃO/MAN EM INFORMATICA</t>
  </si>
  <si>
    <t>CURSOS</t>
  </si>
  <si>
    <t>MANUTENÇÃO E CONSERVAÇÃO/MAN EM VEICULOS</t>
  </si>
  <si>
    <t>MANUTENÇÃO E CONSERVAÇÃO/OUTRAS MANUTENÇÕES</t>
  </si>
  <si>
    <t>MATERIAIS-CONSUMO/COMBUSTIVEIS E LUBRIFICANTES</t>
  </si>
  <si>
    <t>BOLSAS CAPD</t>
  </si>
  <si>
    <t>ROPME - ORTESES E PROTESES</t>
  </si>
  <si>
    <t>COMBUSTIVEIS E LUBRIFICANTES</t>
  </si>
  <si>
    <t>GENEROS ALIMENTICIOS</t>
  </si>
  <si>
    <t>MATERIAIS-CONSUMO/GENEROS ALIMENTICIOS</t>
  </si>
  <si>
    <t>MATERIAIS-CONSUMO/LIVROS, JORNAIS, PUBLICAÇÕES EM GERAL</t>
  </si>
  <si>
    <t>MATERIAIS MEDICO,ODONTO,LAB,VET</t>
  </si>
  <si>
    <t>MATERIAIS-CONSUMO/MATERIAIS DE ESCRITORIO</t>
  </si>
  <si>
    <t>MATERIAIS-CONSUMO/MATERIAIS DE HIGIENE E LIMPEZA</t>
  </si>
  <si>
    <t>MEDICAMENTOS</t>
  </si>
  <si>
    <t>MEDICAMENTOS ALTO CUSTO</t>
  </si>
  <si>
    <t>UNIFORMES</t>
  </si>
  <si>
    <t>MATERIAIS-CONSUMO/MATERIAL DE INFORMÁTICA</t>
  </si>
  <si>
    <t>ORTESES E PROTESES</t>
  </si>
  <si>
    <t>MATERIAIS DE ENGENHARIA CLINICA</t>
  </si>
  <si>
    <t>LIVROS,JORNAIS,PUBLICACOES EM GERAL</t>
  </si>
  <si>
    <t>MATERIAIS DE CONSTRUCAO</t>
  </si>
  <si>
    <t>MATERIAIS-CONSUMO/MATERIAL MÉDICO, ODONTOLÓGICO, LABORATORIAL, VETERINÁRIO/DIVERSOS</t>
  </si>
  <si>
    <t>MATERIAIS EDUCATIVO,ESPORT E CULT</t>
  </si>
  <si>
    <t>Medicamentos</t>
  </si>
  <si>
    <t>GAS MEDICINAL</t>
  </si>
  <si>
    <t>MATERIAIS MEDICO,ODONTO,LAB,VET/CONSIGNACAO</t>
  </si>
  <si>
    <t>MATERIAIS-CONSUMO/OUTROS MATERIAIS DE CONSUMO</t>
  </si>
  <si>
    <t>AMORTIZAÇÕES</t>
  </si>
  <si>
    <t>ANUIDADES, CONTRIB. E MENSALIDADES</t>
  </si>
  <si>
    <t>ASSINATURAS, JORNAIS, REVISTAS E TV A CABO</t>
  </si>
  <si>
    <t>BOLSAS</t>
  </si>
  <si>
    <t>CURSOS E CONGRESSOS</t>
  </si>
  <si>
    <t>DEPRECIACOES</t>
  </si>
  <si>
    <t>PERMANENTES/COMPUTADOR, NOTEBOOK, TABLET</t>
  </si>
  <si>
    <t>PERMANENTES/EQUIPAMENTOS</t>
  </si>
  <si>
    <t>IMPOSTOS, TAXAS E MULTAS</t>
  </si>
  <si>
    <t>PERMANENTES/OUTROS BENS DURÁVEIS</t>
  </si>
  <si>
    <t>IMPRESSOS, CARTAZES E INFORMATIVOS</t>
  </si>
  <si>
    <t>PESSOAL/13. SALARIO</t>
  </si>
  <si>
    <t>POSTAIS LEGAIS E FOTOCOPIAS</t>
  </si>
  <si>
    <t>PREMIOS</t>
  </si>
  <si>
    <t>PUBLICACOES DE TRABALHO</t>
  </si>
  <si>
    <t>PUBLICIDADES E ANUNCIOS</t>
  </si>
  <si>
    <t>PESSOAL/BENEFÍCIO/BERÇÁRIOS, ESCOLAS E CRECHES</t>
  </si>
  <si>
    <t>SEGUROS DIVERSOS</t>
  </si>
  <si>
    <t>PESSOAL/BENEFÍCIO/CESTA BÁSICA E CESTA DE NATAL</t>
  </si>
  <si>
    <t>DIARIAS (AJUDA DE CUSTO)</t>
  </si>
  <si>
    <t>LOCACAO DE EQUIPAMENTOS</t>
  </si>
  <si>
    <t>PESSOAL/BENEFÍCIO/VALE ALIMENTAÇÃO</t>
  </si>
  <si>
    <t>LOCACAO DE CILINDROS PARA GASES MEDICINAIS</t>
  </si>
  <si>
    <t>PESSOAL/CONVENIO MEDICO</t>
  </si>
  <si>
    <t>PESSOAL/EMPRESTIMO CONSIGNADO</t>
  </si>
  <si>
    <t>HOSPEDAGEM E ALIMENTACAO</t>
  </si>
  <si>
    <t>PESSOAL/FERIAS</t>
  </si>
  <si>
    <t>CUSTAS JUDICIAIS</t>
  </si>
  <si>
    <t>PESSOAL/FGTS</t>
  </si>
  <si>
    <t>DESPESA C/ REPASSE AO HEMOCENTRO</t>
  </si>
  <si>
    <t>PESSOAL/FOLHA DE PAGAMENTO</t>
  </si>
  <si>
    <t>PESSOAL/INSS</t>
  </si>
  <si>
    <t>PASSAGENS AEREAS</t>
  </si>
  <si>
    <t>PESSOAL/IRRF</t>
  </si>
  <si>
    <t>TAXA APLICADA A VENDA - CARTAO DE CREDITO/DEBITO</t>
  </si>
  <si>
    <t>CONTRIBUICAO SINDICAL - HOSP. FILANTROPICOS</t>
  </si>
  <si>
    <t>PESSOAL/PENSAO JUDICIAL</t>
  </si>
  <si>
    <t>DEPRECIACOES (BENS DE TERCEIROS)</t>
  </si>
  <si>
    <t>PESSOAL/PENSÃO JUDICIAL S/ FÉRIAS</t>
  </si>
  <si>
    <t>PESSOAL/PIS</t>
  </si>
  <si>
    <t>PESSOAL/RESCISÃO DE CONTRATO</t>
  </si>
  <si>
    <t>PESSOAL/SINDICAL</t>
  </si>
  <si>
    <t>MAN. EM ELEVADORES</t>
  </si>
  <si>
    <t>PESSOAL/VALE TRANSPORTE</t>
  </si>
  <si>
    <t>MAN EM EQUIPAMENTOS HOSPITALARES</t>
  </si>
  <si>
    <t>RECEITAS FINANCEIRAS/REND APLICAÇÃO EM FUNDOS</t>
  </si>
  <si>
    <t>MAN. EM VEICULOS</t>
  </si>
  <si>
    <t>SERVIÇOS E ENCARGOS/PESSOA FÍSICA/MEDICOS</t>
  </si>
  <si>
    <t>DESCONTOS CONCEDIDOS</t>
  </si>
  <si>
    <t>DESP. BANCARIAS</t>
  </si>
  <si>
    <t>SERVIÇOS E ENCARGOS/PESSOA JURÍDICA/DIVERSOS</t>
  </si>
  <si>
    <t>SERVIÇOS E ENCARGOS/PESSOA JURÍDICA/FRETES E CARRETOS</t>
  </si>
  <si>
    <t>JUROS DE DEVOLUCAO DE CAUCAO</t>
  </si>
  <si>
    <t>SERVIÇOS E ENCARGOS/PESSOA JURÍDICA/GRAFICA</t>
  </si>
  <si>
    <t>SERVIÇOS E ENCARGOS/PESSOA JURÍDICA/LAB, EXAMES E ESTERILIZACAO</t>
  </si>
  <si>
    <t>INSS S/FOLHA DE PAGAMENTOS- ISENTA</t>
  </si>
  <si>
    <t>SERVIÇOS E ENCARGOS/PESSOA JURÍDICA/LIMPEZA E HIGIENE</t>
  </si>
  <si>
    <t>SERVIÇOS E ENCARGOS/PESSOA JURÍDICA/MEDICOS</t>
  </si>
  <si>
    <t>REPASSES AO HCRP</t>
  </si>
  <si>
    <t>SERVIÇOS E ENCARGOS/PESSOA JURÍDICA/OBRAS E INSTALAÇÕES</t>
  </si>
  <si>
    <t>VALOR RETIDO PELA SES REPASSADO DIRETO AO HCRP</t>
  </si>
  <si>
    <t>SERVIÇOS E ENCARGOS/PESSOA JURÍDICA/SEGURANÇA E VIGILÂNCIA</t>
  </si>
  <si>
    <t>DESPESAS C/ CONTINGENCIAS E PERDAS</t>
  </si>
  <si>
    <t>SERVIÇOS PÚBLICOS/ÁGUA</t>
  </si>
  <si>
    <t>CONTINGENCIAS PROCESSOS TRABALHISTAS</t>
  </si>
  <si>
    <t>SERVIÇOS PÚBLICOS/ENERGIA ELÉTRICA</t>
  </si>
  <si>
    <t>DESPESAS C/ GLOSAS - CUSTO</t>
  </si>
  <si>
    <t>SERVIÇOS PÚBLICOS/INTERNET A CABO</t>
  </si>
  <si>
    <t>PROVISAO CREDITOS DE LIQUIDACAO DUVIDOSA</t>
  </si>
  <si>
    <t>SERVIÇOS PÚBLICOS/TELEFONIA FIXA</t>
  </si>
  <si>
    <t>PERDA DO CONTRATO DE LOCAÇÃO - CCRP</t>
  </si>
  <si>
    <t>DESPESAS C/ GLOSAS - HONORARIOS</t>
  </si>
  <si>
    <t>PERDA DE ATEND MEDICO PARTICULAR - CLINICA CIVIL</t>
  </si>
  <si>
    <t>PERDA DE CHEQUES EM COBRANÇA</t>
  </si>
  <si>
    <t>OUTRAS PERDAS</t>
  </si>
  <si>
    <t>PERDA REPASSE SUS</t>
  </si>
  <si>
    <t>PERDA DE ATEND MEDICO - CONVENIOS</t>
  </si>
  <si>
    <t>PERDA TERMO ADITIVO/CONVENIOS PUBLICOS A RECEBER</t>
  </si>
  <si>
    <t>REPASSES A ENTIDADES</t>
  </si>
  <si>
    <t>REPASSE ASSOCIAÇÃO DE APOIO AO PSICÓTICO</t>
  </si>
  <si>
    <t>REPASSES A LAP</t>
  </si>
  <si>
    <t>REPASSES A ADEVIRP</t>
  </si>
  <si>
    <t>SERV. C/ CURSOS E CONGRESSOS - PJ</t>
  </si>
  <si>
    <t>SERV. C/ BERCARIOS,ESCOLAS E CRECHES - PJ</t>
  </si>
  <si>
    <t>SERV. C/ PASSAGENS AEREAS - PJ</t>
  </si>
  <si>
    <t>SERV. C/ INFORMATICA - PJ</t>
  </si>
  <si>
    <t>SERV. C/ LABORAT., EXAMES E ESTERILIZACAO - PJ</t>
  </si>
  <si>
    <t>SERV. C/ MEDICOS - PJ</t>
  </si>
  <si>
    <t>SERV. C/ GRAFICOS - PJ</t>
  </si>
  <si>
    <t>SERV. C/ CONSULTORIA - PJ</t>
  </si>
  <si>
    <t>SERV. C/ ESTAGIARIOS - PJ</t>
  </si>
  <si>
    <t>SERV. C/ ASSESSORIA ADUANEIRA - PJ</t>
  </si>
  <si>
    <t>SERV. C/ AMBULANCIAS - PJ</t>
  </si>
  <si>
    <t>SERV. C/ LAVANDERIA - PJ</t>
  </si>
  <si>
    <t>SERV. C/ OBRAS E INSTALACOES - PJ</t>
  </si>
  <si>
    <t>SERV. C/ REPASSE FMRP - CLINICA CIVIL - PJ</t>
  </si>
  <si>
    <t>SERV. C/ PROJETOS EXECUTIVOS - PJ</t>
  </si>
  <si>
    <t>SERV. C/ HOSPEDAGEM - PJ</t>
  </si>
  <si>
    <t>SERVICOS E ENCARGOS - PESSOA FISICA</t>
  </si>
  <si>
    <t>SERV. C/ OUTROS SERV. PROFISS. DE SAUDE - PF</t>
  </si>
  <si>
    <t>SERV. C/ CURSOS E CONGRESSOS - PF</t>
  </si>
  <si>
    <t>SERV. C/ HONORARIOS ADVOCATICIOS - PF</t>
  </si>
  <si>
    <t>SERV. C/ MEDICOS - PF</t>
  </si>
  <si>
    <t>SERV. C/ INFORMATICA - PF</t>
  </si>
  <si>
    <t>SERV. C/ DIVERSOS - PF</t>
  </si>
  <si>
    <t>CORREIO</t>
  </si>
  <si>
    <t>ENERGIA ELETRICA</t>
  </si>
  <si>
    <t>TELEFONIA CELULAR</t>
  </si>
  <si>
    <t>TV A CABO</t>
  </si>
  <si>
    <t>Referência</t>
  </si>
  <si>
    <t>Caract.</t>
  </si>
  <si>
    <t>.</t>
  </si>
  <si>
    <t>Horas Extras</t>
  </si>
  <si>
    <t>3.1.1.01.00001</t>
  </si>
  <si>
    <t>RECEITA FATURAMENTO SUS INTERNACAO</t>
  </si>
  <si>
    <t>3.1.1.01.00002</t>
  </si>
  <si>
    <t>RECEITA SUS PRE TRANSFUSIONAL</t>
  </si>
  <si>
    <t>3.1.1.01.00003</t>
  </si>
  <si>
    <t>CONVENIOS PUBLICOS (HE AMERICO BRASILIENSE)</t>
  </si>
  <si>
    <t>3.1.1.01.00004</t>
  </si>
  <si>
    <t>RECEITAS CLINICA CIVIL</t>
  </si>
  <si>
    <t>3.1.1.01.00005</t>
  </si>
  <si>
    <t>RECEITAS CONVENIOS MEDICOS</t>
  </si>
  <si>
    <t>3.1.1.01.00006</t>
  </si>
  <si>
    <t>APOIO LABORATORIAL</t>
  </si>
  <si>
    <t>3.1.1.01.00007</t>
  </si>
  <si>
    <t>SUS RESSARCIMENTO</t>
  </si>
  <si>
    <t>3.1.1.01.00008</t>
  </si>
  <si>
    <t>TERMOS ADITIVOS</t>
  </si>
  <si>
    <t>3.1.1.01.00012</t>
  </si>
  <si>
    <t>EXAMES LABORATORIAIS</t>
  </si>
  <si>
    <t>3.1.1.01.00016</t>
  </si>
  <si>
    <t>RECEITAS SUS - MUTIROES</t>
  </si>
  <si>
    <t>3.1.1.01.00017</t>
  </si>
  <si>
    <t>PAI PAD - TERMO ADITIVO</t>
  </si>
  <si>
    <t>3.1.1.01.00018</t>
  </si>
  <si>
    <t>CONVENIOS PUBLICOS (HOSPITAL ESTADUAL RIB.PRETO)</t>
  </si>
  <si>
    <t>3.1.1.01.00019</t>
  </si>
  <si>
    <t>CONVENIOS PUBLICOS (MATER)</t>
  </si>
  <si>
    <t>3.1.1.01.00020</t>
  </si>
  <si>
    <t>RECEITA FATURAMENTO SUS AMBULATORIO</t>
  </si>
  <si>
    <t>3.1.1.01.00021</t>
  </si>
  <si>
    <t>RECEITA FATURAMENTO SUS LABORATORIAL</t>
  </si>
  <si>
    <t>3.1.1.01.00022</t>
  </si>
  <si>
    <t>RECEITA FATURAMENTO SUS RADIOLOGICO</t>
  </si>
  <si>
    <t>3.1.1.01.00023</t>
  </si>
  <si>
    <t>CONVENIO 776/2013 - CEDMAQ</t>
  </si>
  <si>
    <t>3.1.1.01.00024</t>
  </si>
  <si>
    <t>CONVENIO 171/2015 - FARMACIA RIBEIRAO</t>
  </si>
  <si>
    <t>3.1.1.01.00025</t>
  </si>
  <si>
    <t>CONVENIO 827/2013 - FRANCA</t>
  </si>
  <si>
    <t>3.1.1.01.00026</t>
  </si>
  <si>
    <t>CONVENIO 779/2013 - SERRANA</t>
  </si>
  <si>
    <t>3.1.1.01.00027</t>
  </si>
  <si>
    <t>RECEITAS PESQUISA CLINICA</t>
  </si>
  <si>
    <t>3.1.1.01.00029</t>
  </si>
  <si>
    <t>RECEITA FATURAMENTO SUS CONTINGENCIAS</t>
  </si>
  <si>
    <t>3.1.1.01.00030</t>
  </si>
  <si>
    <t>CONVENIO 780/2013 - REFORMA MATER</t>
  </si>
  <si>
    <t>3.1.1.01.00031</t>
  </si>
  <si>
    <t>PROJETO PRONAS - DR WILSON MARQUES</t>
  </si>
  <si>
    <t>3.1.1.01.00032</t>
  </si>
  <si>
    <t>CONVENIO 255/2015 - ORAH</t>
  </si>
  <si>
    <t>3.1.1.01.00033</t>
  </si>
  <si>
    <t>CONVENIO 262/2015 - VIGILANCIA EPIDEMIOLOGICA</t>
  </si>
  <si>
    <t>3.1.1.01.00034</t>
  </si>
  <si>
    <t>CONVENIO 290/2015 - SEAVIDAS</t>
  </si>
  <si>
    <t>3.1.1.01.00035</t>
  </si>
  <si>
    <t>CONVENIO 331/2016 - FARMACIA DE RIBEIRAO PRETO</t>
  </si>
  <si>
    <t>3.1.1.01.00036</t>
  </si>
  <si>
    <t>CONVENIO 330/2016 - CEDMAQ</t>
  </si>
  <si>
    <t>3.1.1.01.00037</t>
  </si>
  <si>
    <t>CONVENIO 23/2016 - FARMACIA DE FRANCA</t>
  </si>
  <si>
    <t>3.1.1.01.00038</t>
  </si>
  <si>
    <t>CONVENIO 252/2016 - SVO</t>
  </si>
  <si>
    <t>3.1.1.01.00039</t>
  </si>
  <si>
    <t>CONVENIO 292/2015 - CAPTACAO DE ORGAOS</t>
  </si>
  <si>
    <t>3.1.1.01.00040</t>
  </si>
  <si>
    <t>CONVENIO 1342/2017 - OMS - PROF. DOMINGOS</t>
  </si>
  <si>
    <t>CONVENIO 595/2016 - FARMACIA DE RIBEIRAO PRETO</t>
  </si>
  <si>
    <t>3.1.1.01.00042</t>
  </si>
  <si>
    <t>CONVENIO 674/2016 - FARMACIA DE FRANCA</t>
  </si>
  <si>
    <t>3.1.1.01.00043</t>
  </si>
  <si>
    <t>CONVENIO 534/2016 - CEDMAC</t>
  </si>
  <si>
    <t>3.1.1.01.00044</t>
  </si>
  <si>
    <t>CONVENIO 755/2016 - SEAVIDAS</t>
  </si>
  <si>
    <t>3.1.1.01.00045</t>
  </si>
  <si>
    <t>IMPLANTACAO DO CENTRO DE ONCO OCULAR - RODRIGO JORGE</t>
  </si>
  <si>
    <t>3.1.1.01.00046</t>
  </si>
  <si>
    <t>TERAPIA POR PRESSAO NEGATIVA -  DR JAYME FARINA</t>
  </si>
  <si>
    <t>3.1.1.01.00047</t>
  </si>
  <si>
    <t>PROJETO PRONAS - DR HELIO RUBENS MACHADO</t>
  </si>
  <si>
    <t>3.1.1.01.00048</t>
  </si>
  <si>
    <t>PROJETO PRONAS  - DR JOSE SIMON</t>
  </si>
  <si>
    <t>3.1.1.01.00049</t>
  </si>
  <si>
    <t>PROJETO PRONAS - DR JOAO PINA</t>
  </si>
  <si>
    <t>3.1.1.01.00050</t>
  </si>
  <si>
    <t>PROJETO PRONON - DR LUCIANO NEDER</t>
  </si>
  <si>
    <t>3.1.1.01.00051</t>
  </si>
  <si>
    <t>CONVENIO 552/2017 - CARDIOLOGIA</t>
  </si>
  <si>
    <t>3.1.1.01.00052</t>
  </si>
  <si>
    <t>CONTRATO 17.2.06.19.1 - BNDES - CANABIDIOL/PARKINSON</t>
  </si>
  <si>
    <t>3.1.1.02.00001</t>
  </si>
  <si>
    <t>BOLSAS E ESTAGIOS</t>
  </si>
  <si>
    <t>3.1.1.02.00002</t>
  </si>
  <si>
    <t>CAUCAO - TERMO CONTRATO FAEPA</t>
  </si>
  <si>
    <t>3.1.1.02.00003</t>
  </si>
  <si>
    <t>CONCURSOS</t>
  </si>
  <si>
    <t>3.1.1.02.00004</t>
  </si>
  <si>
    <t>CURSOS E SIMPOSIOS</t>
  </si>
  <si>
    <t>3.1.1.02.00005</t>
  </si>
  <si>
    <t>DOACOES</t>
  </si>
  <si>
    <t>3.1.1.02.00006</t>
  </si>
  <si>
    <t>ESTACIONAMENTO CCRP</t>
  </si>
  <si>
    <t>3.1.1.02.00007</t>
  </si>
  <si>
    <t>ESTACIONAMENTO CAMPUS</t>
  </si>
  <si>
    <t>3.1.1.02.00008</t>
  </si>
  <si>
    <t>ESTERILIZACAO EM OXIDO</t>
  </si>
  <si>
    <t>3.1.1.02.00009</t>
  </si>
  <si>
    <t>LOCACAO (PORTARIA, LIVREIROS E REPRESENTANTES)</t>
  </si>
  <si>
    <t>Outras Receitas Acessórias</t>
  </si>
  <si>
    <t>3.1.1.02.00010</t>
  </si>
  <si>
    <t>LOCACAO (MAQUINAS DE CONVENIENCIA)</t>
  </si>
  <si>
    <t>3.1.1.02.00011</t>
  </si>
  <si>
    <t>LOCACAO DE ESPACO PARA BANCOS</t>
  </si>
  <si>
    <t>3.1.1.02.00012</t>
  </si>
  <si>
    <t>3.1.1.02.00013</t>
  </si>
  <si>
    <t>LOCACAO DE SALAS</t>
  </si>
  <si>
    <t>3.1.1.02.00014</t>
  </si>
  <si>
    <t>MEDICOS ADIDOS - CUSTO</t>
  </si>
  <si>
    <t>3.1.1.02.00015</t>
  </si>
  <si>
    <t>MEDICOS ADIDOS - TX INSCRICÃO</t>
  </si>
  <si>
    <t>3.1.1.02.00016</t>
  </si>
  <si>
    <t>OUTRAS RECEITAS</t>
  </si>
  <si>
    <t>3.1.1.02.00017</t>
  </si>
  <si>
    <t>PATROCINIOS</t>
  </si>
  <si>
    <t>3.1.1.02.00018</t>
  </si>
  <si>
    <t>PROJETOS</t>
  </si>
  <si>
    <t>3.1.1.02.00019</t>
  </si>
  <si>
    <t>TAXA DE ADMINISTRACAO</t>
  </si>
  <si>
    <t>3.1.1.02.00020</t>
  </si>
  <si>
    <t>CONVENIOS PUBLICOS (MINISTERIO DA SAUDE)</t>
  </si>
  <si>
    <t>3.1.1.02.00021</t>
  </si>
  <si>
    <t>CONVENIOS PUBLICOS (PREFEITURA)</t>
  </si>
  <si>
    <t>3.1.1.02.00022</t>
  </si>
  <si>
    <t>CONVENIOS PUBLICOS (CNPQ)</t>
  </si>
  <si>
    <t>3.1.1.02.00023</t>
  </si>
  <si>
    <t>LOCACAO DE CANTINAS</t>
  </si>
  <si>
    <t>3.1.1.02.00024</t>
  </si>
  <si>
    <t>CONVENIOS PUBLICOS (ANVISA E OMS)</t>
  </si>
  <si>
    <t>3.1.1.02.00025</t>
  </si>
  <si>
    <t>CONVENIOS PUBLICOS (UNESCO)</t>
  </si>
  <si>
    <t>3.1.1.02.00026</t>
  </si>
  <si>
    <t>MULTA CONTRATUAL - CCRP</t>
  </si>
  <si>
    <t>3.1.1.02.00027</t>
  </si>
  <si>
    <t>(APOIO INSTITUCIONAL CCRP)</t>
  </si>
  <si>
    <t>3.1.1.02.00028</t>
  </si>
  <si>
    <t>DOACOES - (BRINDES)</t>
  </si>
  <si>
    <t>3.1.1.02.00029</t>
  </si>
  <si>
    <t>CONVENIOS PUBLICOS (FINEP)</t>
  </si>
  <si>
    <t>3.1.1.02.00030</t>
  </si>
  <si>
    <t>TAXA COMITE DE ETICA</t>
  </si>
  <si>
    <t>3.1.1.02.00031</t>
  </si>
  <si>
    <t>(PAGAMENTO NAO FINANCEIRO - CCRP)</t>
  </si>
  <si>
    <t>3.1.1.02.00032</t>
  </si>
  <si>
    <t>LOCACAO ESTACIONAMENTO UE</t>
  </si>
  <si>
    <t>3.1.1.02.00033</t>
  </si>
  <si>
    <t>LOCACAO IMOVEL MARECHAL DEODORO</t>
  </si>
  <si>
    <t>3.1.1.02.00035</t>
  </si>
  <si>
    <t>RESSARCIMENTO DE CUSTEIO ADMINISTRATIVO</t>
  </si>
  <si>
    <t>3.1.1.02.00036</t>
  </si>
  <si>
    <t>APOIO FINANCEIRO</t>
  </si>
  <si>
    <t>3.1.1.02.00037</t>
  </si>
  <si>
    <t>RECEITA RECUPERADA</t>
  </si>
  <si>
    <t>3.1.1.02.00038</t>
  </si>
  <si>
    <t>ATIVIDADES PRIVADAS</t>
  </si>
  <si>
    <t>3.1.1.03</t>
  </si>
  <si>
    <t>RECEITAS DE CONTINGENCIAS JUDICIAIS</t>
  </si>
  <si>
    <t>3.1.1.03.00001</t>
  </si>
  <si>
    <t>3.1.1.03.00002</t>
  </si>
  <si>
    <t>REVERSAO DE CONTINGENCIAS JUDICIAIS - TRABALHISTA</t>
  </si>
  <si>
    <t>Trabalhistas</t>
  </si>
  <si>
    <t>Receitas Financeiras</t>
  </si>
  <si>
    <t>3.1.1.04.00002</t>
  </si>
  <si>
    <t>JUROS ATIVO</t>
  </si>
  <si>
    <t>3.1.1.04.00003</t>
  </si>
  <si>
    <t>REND.APLIC.CDB</t>
  </si>
  <si>
    <t>3.1.1.04.00005</t>
  </si>
  <si>
    <t>REND.APLIC.POUPANCA</t>
  </si>
  <si>
    <t>3.1.1.04.00006</t>
  </si>
  <si>
    <t>REND.SOBRE DEPOSITO EM JUIZO</t>
  </si>
  <si>
    <t>3.1.1.04.00007</t>
  </si>
  <si>
    <t>VARIACAO CAMBIAL</t>
  </si>
  <si>
    <t>3.1.1.04.00008</t>
  </si>
  <si>
    <t>REND. APLICACAO CDI - DEBENTURES</t>
  </si>
  <si>
    <t>3.1.1.04.00009</t>
  </si>
  <si>
    <t>CREDITO NOTA FISCAL PAULISTA</t>
  </si>
  <si>
    <t>3.1.1.04.00010</t>
  </si>
  <si>
    <t>MULTA CONTRATUAL</t>
  </si>
  <si>
    <t>3.1.1.05.00001</t>
  </si>
  <si>
    <t>COFINS-ISENTA</t>
  </si>
  <si>
    <t>3.1.1.05.00002</t>
  </si>
  <si>
    <t>INSS S/AUTONOMOS-ISENTA</t>
  </si>
  <si>
    <t>3.1.1.05.00003</t>
  </si>
  <si>
    <t>INSS S/FOLHA DE PAGAMENTO-ISENTA</t>
  </si>
  <si>
    <t>13º com Encargos</t>
  </si>
  <si>
    <t>Férias com Encargos</t>
  </si>
  <si>
    <t>Encargos Sociais</t>
  </si>
  <si>
    <t>3.2.1.01.00005</t>
  </si>
  <si>
    <t>Ordenados</t>
  </si>
  <si>
    <t>Benefícios</t>
  </si>
  <si>
    <t>3.2.1.01.00008</t>
  </si>
  <si>
    <t>BOLSA DE PESQUISA</t>
  </si>
  <si>
    <t>3.2.1.01.00009</t>
  </si>
  <si>
    <t>3.2.1.01.00010</t>
  </si>
  <si>
    <t>3.2.1.01.00012</t>
  </si>
  <si>
    <t>13º SALARIO S/ PIN</t>
  </si>
  <si>
    <t>3.2.1.01.00013</t>
  </si>
  <si>
    <t>FERIAS S/ PIN</t>
  </si>
  <si>
    <t>3.2.1.01.00014</t>
  </si>
  <si>
    <t>3.2.1.01.00015</t>
  </si>
  <si>
    <t>3.2.1.02.00001</t>
  </si>
  <si>
    <t>(DEVOLUCAO VALE REFEICAO)</t>
  </si>
  <si>
    <t>3.2.1.02.00002</t>
  </si>
  <si>
    <t>3.2.1.02.00003</t>
  </si>
  <si>
    <t>3.2.1.02.00004</t>
  </si>
  <si>
    <t>OUTROS PREMIOS E GRATIFICACÕES</t>
  </si>
  <si>
    <t>3.2.1.02.00005</t>
  </si>
  <si>
    <t>PREMIO ASSIDUIDADE</t>
  </si>
  <si>
    <t>3.2.1.02.00006</t>
  </si>
  <si>
    <t>TAXA ADM. VALE REFEICAO</t>
  </si>
  <si>
    <t>3.2.1.02.00007</t>
  </si>
  <si>
    <t>3.2.1.02.00008</t>
  </si>
  <si>
    <t>3.2.1.02.00009</t>
  </si>
  <si>
    <t>VALE ALIMENTAÇÃO</t>
  </si>
  <si>
    <t>3.2.1.03.00001</t>
  </si>
  <si>
    <t>3.2.1.03.00002</t>
  </si>
  <si>
    <t>3.2.1.03.00003</t>
  </si>
  <si>
    <t>3.2.1.03.00004</t>
  </si>
  <si>
    <t>3.2.1.03.00007</t>
  </si>
  <si>
    <t>3.2.1.03.00009</t>
  </si>
  <si>
    <t>3.2.1.03.00010</t>
  </si>
  <si>
    <t>3.2.1.03.00011</t>
  </si>
  <si>
    <t>3.2.1.03.00012</t>
  </si>
  <si>
    <t>BIPAP</t>
  </si>
  <si>
    <t>3.2.1.03.00013</t>
  </si>
  <si>
    <t>3.2.1.03.00014</t>
  </si>
  <si>
    <t>SUS/TA - MATERIAIS PARA DISTRIBUIÇÃO GRATUITA</t>
  </si>
  <si>
    <t>3.2.1.03.00015</t>
  </si>
  <si>
    <t>GAS LIQUEFEITO DE PETROLEO</t>
  </si>
  <si>
    <t>3.2.1.03.00016</t>
  </si>
  <si>
    <t>3.2.1.03.00017</t>
  </si>
  <si>
    <t>3.2.1.03.00018</t>
  </si>
  <si>
    <t>3.2.1.03.00019</t>
  </si>
  <si>
    <t>3.2.1.03.00020</t>
  </si>
  <si>
    <t>PECAS</t>
  </si>
  <si>
    <t>3.2.1.03.00021</t>
  </si>
  <si>
    <t>3.2.1.03.00022</t>
  </si>
  <si>
    <t>3.2.1.04.00001</t>
  </si>
  <si>
    <t>AGUA LUZ E TELEFONE</t>
  </si>
  <si>
    <t>Utilidade Pública</t>
  </si>
  <si>
    <t>3.2.1.04.00002</t>
  </si>
  <si>
    <t>ALUGUEIS</t>
  </si>
  <si>
    <t>3.2.1.04.00003</t>
  </si>
  <si>
    <t>3.2.1.04.00004</t>
  </si>
  <si>
    <t>3.2.1.04.00005</t>
  </si>
  <si>
    <t>3.2.1.04.00006</t>
  </si>
  <si>
    <t>3.2.1.04.00007</t>
  </si>
  <si>
    <t>3.2.1.04.00008</t>
  </si>
  <si>
    <t>3.2.1.04.00011</t>
  </si>
  <si>
    <t>3.2.1.04.00012</t>
  </si>
  <si>
    <t>3.2.1.04.00013</t>
  </si>
  <si>
    <t>3.2.1.04.00014</t>
  </si>
  <si>
    <t>3.2.1.04.00015</t>
  </si>
  <si>
    <t>3.2.1.04.00016</t>
  </si>
  <si>
    <t>3.2.1.04.00017</t>
  </si>
  <si>
    <t>3.2.1.04.00019</t>
  </si>
  <si>
    <t>3.2.1.04.00020</t>
  </si>
  <si>
    <t>3.2.1.04.00021</t>
  </si>
  <si>
    <t>3.2.1.04.00022</t>
  </si>
  <si>
    <t>TAXA ADMINISTRATIVA CONVENIOS - FAEPA</t>
  </si>
  <si>
    <t>3.2.1.04.00023</t>
  </si>
  <si>
    <t>DESPESAS C/ SUB-ROGACAO</t>
  </si>
  <si>
    <t>3.2.1.04.00025</t>
  </si>
  <si>
    <t>3.2.1.04.00027</t>
  </si>
  <si>
    <t>3.2.1.04.00028</t>
  </si>
  <si>
    <t>3.2.1.04.00029</t>
  </si>
  <si>
    <t>3.2.1.04.00032</t>
  </si>
  <si>
    <t>3.2.1.04.00033</t>
  </si>
  <si>
    <t>3.2.1.04.00034</t>
  </si>
  <si>
    <t>DEVOLUCOES VINCULADAS A CONVENIOS E CONTRATOS</t>
  </si>
  <si>
    <t>3.2.1.04.00035</t>
  </si>
  <si>
    <t>3.2.1.04.00036</t>
  </si>
  <si>
    <t>3.2.1.06.00001</t>
  </si>
  <si>
    <t>MAN. EM COPIADORAS</t>
  </si>
  <si>
    <t>Administrativos</t>
  </si>
  <si>
    <t>3.2.1.06.00002</t>
  </si>
  <si>
    <t>Manutenção Predial</t>
  </si>
  <si>
    <t>3.2.1.06.00003</t>
  </si>
  <si>
    <t>3.2.1.06.00006</t>
  </si>
  <si>
    <t>3.2.1.07.00001</t>
  </si>
  <si>
    <t>Financeiras</t>
  </si>
  <si>
    <t>3.2.1.07.00002</t>
  </si>
  <si>
    <t>3.2.1.07.00003</t>
  </si>
  <si>
    <t>DESP.S/APLIC.EM FUNDOS</t>
  </si>
  <si>
    <t>3.2.1.07.00005</t>
  </si>
  <si>
    <t>3.2.1.07.00006</t>
  </si>
  <si>
    <t>3.2.1.08.00001</t>
  </si>
  <si>
    <t>3.2.1.08.00003</t>
  </si>
  <si>
    <t>3.2.1.08.00004</t>
  </si>
  <si>
    <t>3.2.1.09</t>
  </si>
  <si>
    <t>REPASSES A FMRP</t>
  </si>
  <si>
    <t>3.2.1.09.00001</t>
  </si>
  <si>
    <t>BENS DE NATUREZA PERMANENTE</t>
  </si>
  <si>
    <t>3.2.1.09.00002</t>
  </si>
  <si>
    <t>OBRAS E INSTALACOES</t>
  </si>
  <si>
    <t>3.2.1.10</t>
  </si>
  <si>
    <t>3.2.1.10.00001</t>
  </si>
  <si>
    <t>3.2.1.10.00002</t>
  </si>
  <si>
    <t>3.2.1.10.00003</t>
  </si>
  <si>
    <t>3.2.1.11</t>
  </si>
  <si>
    <t>REPASSES CNPQ</t>
  </si>
  <si>
    <t>3.2.1.11.00001</t>
  </si>
  <si>
    <t>3.2.1.11.00002</t>
  </si>
  <si>
    <t>OBRAS E INSTALAÇÕES</t>
  </si>
  <si>
    <t>3.2.1.13</t>
  </si>
  <si>
    <t>3.2.1.13.00001</t>
  </si>
  <si>
    <t>VALORES E CHEQUES INCOBRAVEIS</t>
  </si>
  <si>
    <t>3.2.1.13.00002</t>
  </si>
  <si>
    <t>CONTINGENCIAS PROCESSOS CÍVEIS</t>
  </si>
  <si>
    <t>3.2.1.13.00003</t>
  </si>
  <si>
    <t>3.2.1.13.00004</t>
  </si>
  <si>
    <t>INSS SOBRE PROC JUDICIAIS</t>
  </si>
  <si>
    <t>3.2.1.13.00005</t>
  </si>
  <si>
    <t>IRF SOBRE PROC TRABALHISTAS</t>
  </si>
  <si>
    <t>3.2.1.13.00006</t>
  </si>
  <si>
    <t>3.2.1.13.00007</t>
  </si>
  <si>
    <t>GRATUIDADES</t>
  </si>
  <si>
    <t>3.2.1.13.00008</t>
  </si>
  <si>
    <t>3.2.1.13.00010</t>
  </si>
  <si>
    <t>3.2.1.13.00011</t>
  </si>
  <si>
    <t>3.2.1.13.00012</t>
  </si>
  <si>
    <t>3.2.1.13.00013</t>
  </si>
  <si>
    <t>PERDA ESTACIONAMENTO CAMPUS</t>
  </si>
  <si>
    <t>3.2.1.13.00014</t>
  </si>
  <si>
    <t>PERDA ESTACIONAMENTO CCRP</t>
  </si>
  <si>
    <t>3.2.1.13.00015</t>
  </si>
  <si>
    <t>PERDA I.R.F S/APLIC.FINANCEIRAS</t>
  </si>
  <si>
    <t>3.2.1.13.00016</t>
  </si>
  <si>
    <t>3.2.1.13.00017</t>
  </si>
  <si>
    <t>3.2.1.13.00019</t>
  </si>
  <si>
    <t>3.2.1.13.00020</t>
  </si>
  <si>
    <t>3.2.1.13.00021</t>
  </si>
  <si>
    <t>3.2.1.13.00022</t>
  </si>
  <si>
    <t>FGTS SOBRE PROC JUDICIAIS</t>
  </si>
  <si>
    <t>3.2.1.14</t>
  </si>
  <si>
    <t>REPASSES UNESCO</t>
  </si>
  <si>
    <t>3.2.1.14.00001</t>
  </si>
  <si>
    <t>3.2.1.15</t>
  </si>
  <si>
    <t>REPASSES FINEP</t>
  </si>
  <si>
    <t>3.2.1.15.00001</t>
  </si>
  <si>
    <t>3.2.1.16</t>
  </si>
  <si>
    <t>3.2.1.16.00001</t>
  </si>
  <si>
    <t>3.2.1.16.00002</t>
  </si>
  <si>
    <t>UNIDADE DE RETAGUARDA HOSPITALAR FRANCISCO DE ASSI</t>
  </si>
  <si>
    <t>3.2.1.16.00003</t>
  </si>
  <si>
    <t>3.2.1.16.00004</t>
  </si>
  <si>
    <t>CRECEI - CENTRO RENOVADO CRISTAO DE ENSINO INTEGRA</t>
  </si>
  <si>
    <t>3.2.1.16.00005</t>
  </si>
  <si>
    <t>3.2.1.18</t>
  </si>
  <si>
    <t>CUSTEIO ADMINISTRATIVO</t>
  </si>
  <si>
    <t>3.2.1.18.00001</t>
  </si>
  <si>
    <t>Ressarcimento por rateio</t>
  </si>
  <si>
    <t>3.2.1.18.00002</t>
  </si>
  <si>
    <t>DESPESAS COM CONTINGENCIA</t>
  </si>
  <si>
    <t>3.2.1.18.00003</t>
  </si>
  <si>
    <t>3.2.1.18.00004</t>
  </si>
  <si>
    <t>DESPESAS COM MATERIAL DE CONSUMO</t>
  </si>
  <si>
    <t>3.2.1.18.00005</t>
  </si>
  <si>
    <t>DESPESAS COM SERVICOS DE TERCEIROS E ENCARGOS</t>
  </si>
  <si>
    <t>3.2.1.18.00006</t>
  </si>
  <si>
    <t>DESPESAS COM DEPRECIACAO</t>
  </si>
  <si>
    <t>3.2.1.18.00007</t>
  </si>
  <si>
    <t>DESPESAS COM BENEFÍCIOS</t>
  </si>
  <si>
    <t>3.2.1.19.00001</t>
  </si>
  <si>
    <t>3.2.1.19.00002</t>
  </si>
  <si>
    <t>3.2.1.19.00003</t>
  </si>
  <si>
    <t>SERV. C/ OUTROS SERVICOS DE TERCEIROS - PJ</t>
  </si>
  <si>
    <t>3.2.1.19.00005</t>
  </si>
  <si>
    <t>3.2.1.19.00006</t>
  </si>
  <si>
    <t>3.2.1.19.00007</t>
  </si>
  <si>
    <t>Pessoa Jurídica</t>
  </si>
  <si>
    <t>3.2.1.19.00009</t>
  </si>
  <si>
    <t>3.2.1.19.00010</t>
  </si>
  <si>
    <t>SERV. C/ OUTROS SERV. PROFISSIONAIS DE SAUDE - PJ</t>
  </si>
  <si>
    <t>3.2.1.19.00011</t>
  </si>
  <si>
    <t>3.2.1.19.00012</t>
  </si>
  <si>
    <t>3.2.1.19.00013</t>
  </si>
  <si>
    <t>3.2.1.19.00014</t>
  </si>
  <si>
    <t>3.2.1.19.00016</t>
  </si>
  <si>
    <t>3.2.1.19.00017</t>
  </si>
  <si>
    <t>3.2.1.19.00019</t>
  </si>
  <si>
    <t>3.2.1.19.00020</t>
  </si>
  <si>
    <t>3.2.1.19.00021</t>
  </si>
  <si>
    <t>SERV. C/ REPASSE FMRP - CONVENIOS - PJ</t>
  </si>
  <si>
    <t>3.2.1.19.00022</t>
  </si>
  <si>
    <t>SERV. C/ REPASSE FMRP - PJ</t>
  </si>
  <si>
    <t>3.2.1.19.00023</t>
  </si>
  <si>
    <t>3.2.1.19.00025</t>
  </si>
  <si>
    <t>3.2.1.19.00026</t>
  </si>
  <si>
    <t>SERV. C/ COOPERATIVAS MÉDICAS - PJ</t>
  </si>
  <si>
    <t>3.2.1.20</t>
  </si>
  <si>
    <t>3.2.1.20.00001</t>
  </si>
  <si>
    <t>Pessoa Física</t>
  </si>
  <si>
    <t>3.2.1.20.00002</t>
  </si>
  <si>
    <t>SERV. C/ OUTROS SERVICOS DE TERCEIROS - PF</t>
  </si>
  <si>
    <t>3.2.1.20.00003</t>
  </si>
  <si>
    <t>3.2.1.20.00004</t>
  </si>
  <si>
    <t>3.2.1.20.00005</t>
  </si>
  <si>
    <t>3.2.1.20.00006</t>
  </si>
  <si>
    <t>SERV. C/ CONSULTORIA - PF</t>
  </si>
  <si>
    <t>3.2.1.20.00007</t>
  </si>
  <si>
    <t>3.2.1.20.00008</t>
  </si>
  <si>
    <t>SERV. C/ LIMPEZA - PF</t>
  </si>
  <si>
    <t>3.2.1.20.00009</t>
  </si>
  <si>
    <t>SERV. C/ ESTAGIARIOS - PF</t>
  </si>
  <si>
    <t>3.2.1.20.00010</t>
  </si>
  <si>
    <t>SERV. C/ MUTIRAO - PF</t>
  </si>
  <si>
    <t>3.2.1.20.00011</t>
  </si>
  <si>
    <t>3.2.1.21.00002</t>
  </si>
  <si>
    <t>COLETA DE LIXO COMUM</t>
  </si>
  <si>
    <t>3.2.1.21.00003</t>
  </si>
  <si>
    <t>COLETA DE LIXO ESPECIAL</t>
  </si>
  <si>
    <t>3.2.1.21.00004</t>
  </si>
  <si>
    <t>3.2.1.21.00005</t>
  </si>
  <si>
    <t>3.2.1.21.00008</t>
  </si>
  <si>
    <t>3.2.1.21.00010</t>
  </si>
  <si>
    <t>TELEFONIA VIA RADIO</t>
  </si>
  <si>
    <t>3.2.1.21.00011</t>
  </si>
  <si>
    <t>3.2.1.22</t>
  </si>
  <si>
    <t>INVESTIMENTOS - HERP</t>
  </si>
  <si>
    <t>3.2.1.22.00001</t>
  </si>
  <si>
    <t>EQUIPAMENTOS2</t>
  </si>
  <si>
    <t>Equipamentos</t>
  </si>
  <si>
    <t>3.2.1.22.00002</t>
  </si>
  <si>
    <t>MOBILIARIO2</t>
  </si>
  <si>
    <t>Mobiliário</t>
  </si>
  <si>
    <t>3.2.1.22.00003</t>
  </si>
  <si>
    <t>OUTROS BENS DURAVEIS2</t>
  </si>
  <si>
    <t>3.2.1.22.00004</t>
  </si>
  <si>
    <t>VEICULOS2</t>
  </si>
  <si>
    <t>3.2.1.23</t>
  </si>
  <si>
    <t>INVESTIMENTOS - MATER</t>
  </si>
  <si>
    <t>3.2.1.23.00001</t>
  </si>
  <si>
    <t>EQUIPAMENTOS3</t>
  </si>
  <si>
    <t>3.2.1.23.00002</t>
  </si>
  <si>
    <t>MOBILIARIO3</t>
  </si>
  <si>
    <t>3.2.1.23.00003</t>
  </si>
  <si>
    <t>OUTROS BENS DURAVEIS3</t>
  </si>
  <si>
    <t>3.2.1.23.00004</t>
  </si>
  <si>
    <t>VEICULOS3</t>
  </si>
  <si>
    <t>3.2.1.23.00005</t>
  </si>
  <si>
    <t>OBRAS E INSTALACOES3</t>
  </si>
  <si>
    <t>3.2.1.24</t>
  </si>
  <si>
    <t>INVESTIMENTOS - HEAB</t>
  </si>
  <si>
    <t>3.2.1.24.00001</t>
  </si>
  <si>
    <t>EQUIPAMENTOS4</t>
  </si>
  <si>
    <t>3.2.1.24.00002</t>
  </si>
  <si>
    <t>MOBILIARIO4</t>
  </si>
  <si>
    <t>3.2.1.24.00003</t>
  </si>
  <si>
    <t>OUTROS BENS DURAVEIS4</t>
  </si>
  <si>
    <t>3.2.1.24.00004</t>
  </si>
  <si>
    <t>VEICULOS4</t>
  </si>
  <si>
    <t>3.2.1.25</t>
  </si>
  <si>
    <t>REPASSES A SES</t>
  </si>
  <si>
    <t>3.2.1.25.00001</t>
  </si>
  <si>
    <t>OBRAS E INSTALAÇÕES HOSPITAL SERRANA</t>
  </si>
  <si>
    <t>3.2.2</t>
  </si>
  <si>
    <t>DESPESAS TRIBUTARIAS</t>
  </si>
  <si>
    <t>3.2.2.01</t>
  </si>
  <si>
    <t>IMPOSTOS</t>
  </si>
  <si>
    <t>3.2.2.01.00001</t>
  </si>
  <si>
    <t>IPTU</t>
  </si>
  <si>
    <t>3.2.2.01.00002</t>
  </si>
  <si>
    <t>ISS</t>
  </si>
  <si>
    <t>3.2.2.01.00003</t>
  </si>
  <si>
    <t>TAXA DE FUNCIONAMENTO</t>
  </si>
  <si>
    <t>3.3</t>
  </si>
  <si>
    <t>RESULTADO NAO OPERACIONAL</t>
  </si>
  <si>
    <t>3.3.1</t>
  </si>
  <si>
    <t>3.3.1.01</t>
  </si>
  <si>
    <t>3.3.1.01.00001</t>
  </si>
  <si>
    <t>RESULTADO DE BAIXA DE IMOBILIZADO</t>
  </si>
  <si>
    <t>1.3.2.05.00001</t>
  </si>
  <si>
    <t>BIBLIOTECA (BENS DE TERCEIROS)</t>
  </si>
  <si>
    <t>1.3.2.05.00002</t>
  </si>
  <si>
    <t>EQTOS E COMPONENTES DE INFORMATICA (BENS DE TERCEIROS)</t>
  </si>
  <si>
    <t>1.3.2.05.00003</t>
  </si>
  <si>
    <t>MAQUINAS,APARELHOS E EQPTOS (BENS DE TERCEIROS)</t>
  </si>
  <si>
    <t>1.3.2.05.00004</t>
  </si>
  <si>
    <t>MOVEIS E UTENSILIOS (BENS DE TERCEIROS)</t>
  </si>
  <si>
    <t>1.3.2.05.00005</t>
  </si>
  <si>
    <t>VEICULOS (BENS DE TERCEIROS)</t>
  </si>
  <si>
    <t>1.3.2.05.00006</t>
  </si>
  <si>
    <t>OBRAS EM BENS DE TERCEIROS</t>
  </si>
  <si>
    <t>Obras e Instalações</t>
  </si>
  <si>
    <t>1.3.2.05.00007</t>
  </si>
  <si>
    <t>IMPORTACAO EM ANDAMENTO DE BENS DE TERCEIROS</t>
  </si>
  <si>
    <t>1.3.2.05.00008</t>
  </si>
  <si>
    <t>VEICULOS AUTOMOTORES MATER</t>
  </si>
  <si>
    <t>1.3.2.05.00009</t>
  </si>
  <si>
    <t>EQUIPAMENTOS HEAB</t>
  </si>
  <si>
    <t>1.3.2.05.00010</t>
  </si>
  <si>
    <t>MOVEIS E UTENSILIOS HEAB</t>
  </si>
  <si>
    <t>1.3.2.05.00011</t>
  </si>
  <si>
    <t>VEICULOS HEAB</t>
  </si>
  <si>
    <t>1.3.2.05.00012</t>
  </si>
  <si>
    <t>VEICULOS AUTOMOTORES HEAB</t>
  </si>
  <si>
    <t>3.2.1.04.00037</t>
  </si>
  <si>
    <t>1.2.1.02.00005</t>
  </si>
  <si>
    <t>DEPOSITO RECURSAL PROCESSOS TRABALHISTAS</t>
  </si>
  <si>
    <t>1.1.3.03.00001</t>
  </si>
  <si>
    <t>ADIANTAMENTOS PARA DESPESAS</t>
  </si>
  <si>
    <t>3.1.1.02.00041</t>
  </si>
  <si>
    <t>RECEITA RECUPERADA - PERDCOMP</t>
  </si>
  <si>
    <t>1.1.6.04</t>
  </si>
  <si>
    <t>ESTOQUE HOSPITAL ESTADUAL DE RIBEIRAO PRETO - HERP</t>
  </si>
  <si>
    <t>1.1.6.04.00001</t>
  </si>
  <si>
    <t>ESTOQUE COMBUSTIVEIS E LUBRIFICANTES - HERP</t>
  </si>
  <si>
    <t>Materiais de consumo</t>
  </si>
  <si>
    <t>1.1.6.04.00002</t>
  </si>
  <si>
    <t>ESTOQUE GENEROS ALIMENTICIOS - HERP</t>
  </si>
  <si>
    <t>1.1.6.04.00003</t>
  </si>
  <si>
    <t>ESTOQUE OUTROS MATERIAIS DE CONSUMO - HERP</t>
  </si>
  <si>
    <t>1.1.6.04.00004</t>
  </si>
  <si>
    <t>ESTOQUE MATERIAIS DE HIGIENE E LIMPEZA - HERP</t>
  </si>
  <si>
    <t>1.1.6.04.00005</t>
  </si>
  <si>
    <t>ESTOQUE MATERIAIS MEDICO,ODONTO,LAB,VET - HERP</t>
  </si>
  <si>
    <t>Materiais e Medicamentos</t>
  </si>
  <si>
    <t>1.1.6.04.00006</t>
  </si>
  <si>
    <t>ESTOQUE MATERIAIS DE INFOR E ESCRITORIO - HERP</t>
  </si>
  <si>
    <t>1.1.6.04.00007</t>
  </si>
  <si>
    <t>ESTOQUE MEDICAMENTOS - HERP</t>
  </si>
  <si>
    <t>1.1.6.04.00008</t>
  </si>
  <si>
    <t>ESTOQUE MEDICAMENTOS ALTO CUSTO - HERP</t>
  </si>
  <si>
    <t>1.1.6.04.00009</t>
  </si>
  <si>
    <t>ESTOQUE GAS LIQUEFEITO DE PETROLEO - HERP</t>
  </si>
  <si>
    <t>1.1.6.04.00010</t>
  </si>
  <si>
    <t>ESTOQUE MATERIAIS DE ENGENHARIA CLINICA - HERP</t>
  </si>
  <si>
    <t>1.1.6.04.00011</t>
  </si>
  <si>
    <t>ESTOQUE LIVROS,JORNAIS,PUBLIC EM GERAL - HERP</t>
  </si>
  <si>
    <t>1.1.6.04.00012</t>
  </si>
  <si>
    <t>ESTOQUE MATERIAIS DE CONSTRUCAO - HERP</t>
  </si>
  <si>
    <t>1.1.6.04.00013</t>
  </si>
  <si>
    <t>ESTOQUE MAT MED, ODONT,LAB, VET/CONSIGNACAO - HERP</t>
  </si>
  <si>
    <t>1.1.6.04.00014</t>
  </si>
  <si>
    <t>ESTOQUE ORTESES E PROTESES - HERP</t>
  </si>
  <si>
    <t>Órteses, Próteses e Materiais Especiais</t>
  </si>
  <si>
    <t>1.1.6.04.00015</t>
  </si>
  <si>
    <t>ESTOQUE PECAS - HERP</t>
  </si>
  <si>
    <t>1.1.6.04.00016</t>
  </si>
  <si>
    <t>ESTOQUE UNIFORMES - HERP</t>
  </si>
  <si>
    <t>1.1.6.04.00017</t>
  </si>
  <si>
    <t>ESTOQUE MATERIAIS EDUCATIVO,ESPORT E CULT - HERP</t>
  </si>
  <si>
    <t>1.1.6.04.00018</t>
  </si>
  <si>
    <t>ESTOQUE GAS MEDICINAL - HERP</t>
  </si>
  <si>
    <t>1.1.6.05</t>
  </si>
  <si>
    <t>ESTOQUE MATER</t>
  </si>
  <si>
    <t>1.1.6.05.00001</t>
  </si>
  <si>
    <t>ESTOQUE COMBUSTIVEIS E LUBRIFICANTES - MATER</t>
  </si>
  <si>
    <t>1.1.6.05.00002</t>
  </si>
  <si>
    <t>ESTOQUE GENEROS ALIMENTICIOS - MATER</t>
  </si>
  <si>
    <t>1.1.6.05.00003</t>
  </si>
  <si>
    <t>ESTOQUE OUTROS MATERIAIS DE CONSUMO - MATER</t>
  </si>
  <si>
    <t>1.1.6.05.00004</t>
  </si>
  <si>
    <t>ESTOQUE MATERIAIS DE HIGIENE E LIMPEZA - MATER</t>
  </si>
  <si>
    <t>1.1.6.05.00005</t>
  </si>
  <si>
    <t>ESTOQUE MATERIAIS MEDICO,ODONTO,LAB,VET - MATER</t>
  </si>
  <si>
    <t>1.1.6.05.00006</t>
  </si>
  <si>
    <t>ESTOQUE MATERIAIS DE INFOR E ESCRITORIO - MATER</t>
  </si>
  <si>
    <t>1.1.6.05.00007</t>
  </si>
  <si>
    <t>ESTOQUE MEDICAMENTOS - MATER</t>
  </si>
  <si>
    <t>1.1.6.05.00008</t>
  </si>
  <si>
    <t>ESTOQUE MEDICAMENTOS ALTO CUSTO - MATER</t>
  </si>
  <si>
    <t>1.1.6.05.00009</t>
  </si>
  <si>
    <t>ESTOQUE GAS LIQUEFEITO DE PETROLEO - MATER</t>
  </si>
  <si>
    <t>1.1.6.05.00010</t>
  </si>
  <si>
    <t>ESTOQUE DE MATERIAIS DE ENGENHARIA CLINICA - MATER</t>
  </si>
  <si>
    <t>1.1.6.05.00011</t>
  </si>
  <si>
    <t>ESTOQUE LIVROS,JORNAIS,PUBLIC EM GERAL - MATER</t>
  </si>
  <si>
    <t>1.1.6.05.00012</t>
  </si>
  <si>
    <t>ESTOQUE DE MATERIAIS DE CONSTRUCAO - MATER</t>
  </si>
  <si>
    <t>1.1.6.05.00013</t>
  </si>
  <si>
    <t>ESTOQUE MAT MED,ODONT,LAB,VET/CONSIGNACAO - MATER</t>
  </si>
  <si>
    <t>1.1.6.05.00014</t>
  </si>
  <si>
    <t>ESTOQUE ORTESES E PROTESES - MATER</t>
  </si>
  <si>
    <t>1.1.6.05.00015</t>
  </si>
  <si>
    <t>ESTOQUE PECAS - MATER</t>
  </si>
  <si>
    <t>1.1.6.05.00016</t>
  </si>
  <si>
    <t>ESTOQUE UNIFORMES - MATER</t>
  </si>
  <si>
    <t>1.1.6.05.00017</t>
  </si>
  <si>
    <t>ESTOQUE MATERIAIS EDUCATIVO,ESPORT E CULT - MATER</t>
  </si>
  <si>
    <t>1.1.6.05.00018</t>
  </si>
  <si>
    <t>ESTOQUE GAS MEDICINAL - MATER</t>
  </si>
  <si>
    <t>1.1.6.06</t>
  </si>
  <si>
    <t>ESTOQUE HOSPITAL ESTADUAL DE AMERICO BRAS.-HEAB</t>
  </si>
  <si>
    <t>1.1.6.06.00001</t>
  </si>
  <si>
    <t>ESTOQUE COMBUSTIVEIS E LUBRIFICANTES - HEAB</t>
  </si>
  <si>
    <t>1.1.6.06.00002</t>
  </si>
  <si>
    <t>ESTOQUE GENEROS ALIMENTICIOS - HEAB</t>
  </si>
  <si>
    <t>1.1.6.06.00003</t>
  </si>
  <si>
    <t>ESTOQUE OUTROS MATERIAIS DE CONSUMO - HEAB</t>
  </si>
  <si>
    <t>1.1.6.06.00004</t>
  </si>
  <si>
    <t>ESTOQUE MATERIAIS DE HIGIENE E LIMPEZA - HEAB</t>
  </si>
  <si>
    <t>1.1.6.06.00005</t>
  </si>
  <si>
    <t>ESTOQUE MATERIAIS MEDICO,ODONTO,LAB,VET - HEAB</t>
  </si>
  <si>
    <t>1.1.6.06.00006</t>
  </si>
  <si>
    <t>ESTOQUE MATERIAIS DE INFOR E ESCRITORIO - HEAB</t>
  </si>
  <si>
    <t>1.1.6.06.00007</t>
  </si>
  <si>
    <t>ESTOQUE MEDICAMENTOS - HEAB</t>
  </si>
  <si>
    <t>1.1.6.06.00008</t>
  </si>
  <si>
    <t>ESTOQUE MEDICAMENTOS ALTO CUSTO - HEAB</t>
  </si>
  <si>
    <t>1.1.6.06.00009</t>
  </si>
  <si>
    <t>ESTOQUE GAS LIQUEFEITO DE PETROLEO - HEAB</t>
  </si>
  <si>
    <t>1.1.6.06.00010</t>
  </si>
  <si>
    <t>ESTOQUE MATERIAIS DE ENGENHARIA CLINICA - HEAB</t>
  </si>
  <si>
    <t>1.1.6.06.00011</t>
  </si>
  <si>
    <t>ESTOQUE LIVROS,JORNAIS,PUBLIC EM GERAL - HEAB</t>
  </si>
  <si>
    <t>1.1.6.06.00012</t>
  </si>
  <si>
    <t>ESTOQUE MATERIAIS DE CONSTRUCAO - HEAB</t>
  </si>
  <si>
    <t>1.1.6.06.00013</t>
  </si>
  <si>
    <t>ESTOQUE MAT MED,ODONT,LAB,VET/CONSIGNACAO - HEAB</t>
  </si>
  <si>
    <t>1.1.6.06.00014</t>
  </si>
  <si>
    <t>ESTOQUE ORTESES E PROTESES - HEAB</t>
  </si>
  <si>
    <t>1.1.6.06.00015</t>
  </si>
  <si>
    <t>ESTOQUE PECAS - HEAB</t>
  </si>
  <si>
    <t>1.1.6.06.00016</t>
  </si>
  <si>
    <t>ESTOQUE UNIFORMES - HEAB</t>
  </si>
  <si>
    <t>1.1.6.06.00017</t>
  </si>
  <si>
    <t>ESTOQUE MATERIAIS EDUCATIVO,ESPORT E CULT - HEAB</t>
  </si>
  <si>
    <t>1.1.6.06.00018</t>
  </si>
  <si>
    <t>ESTOQUE GAS MEDICINAL - HEAB</t>
  </si>
  <si>
    <t>Descontos Obtidos</t>
  </si>
  <si>
    <t>COD REDUZIDO</t>
  </si>
  <si>
    <t>CONTA</t>
  </si>
  <si>
    <t>Mês</t>
  </si>
  <si>
    <t>Plano de trabalho</t>
  </si>
  <si>
    <t>Repasse Convênio</t>
  </si>
  <si>
    <t>Adiantamento p/ Cobertura Saldo</t>
  </si>
  <si>
    <t>Devolução de Adiantamento p/ cob. Saldo</t>
  </si>
  <si>
    <t>Rescisões com Encargos</t>
  </si>
  <si>
    <t>13º</t>
  </si>
  <si>
    <t>Sindical</t>
  </si>
  <si>
    <t>Serviços de Terceiros (PJ)</t>
  </si>
  <si>
    <t>Locação Predial</t>
  </si>
  <si>
    <t>Condomínio</t>
  </si>
  <si>
    <t>Materiais de Consumo - Escritório e Inf</t>
  </si>
  <si>
    <t>Materiais de Consumo - Limpeza</t>
  </si>
  <si>
    <t>Materiais de Consumo - Outros</t>
  </si>
  <si>
    <t>Total de Despesas</t>
  </si>
  <si>
    <t>Saldo do mês (Receitas - Despesas)</t>
  </si>
  <si>
    <t>SALDO FINAL (Saldo Anterior + Receitas - Despesas)</t>
  </si>
  <si>
    <t>Saldo Bancário </t>
  </si>
  <si>
    <t>DATA PAGAMENTO</t>
  </si>
  <si>
    <t>DATA DO DOCUMENTO</t>
  </si>
  <si>
    <t>FAVORECIDO/CREDOR</t>
  </si>
  <si>
    <t>ESPECIFICAÇÃO DO DOCUMENTO FISCAL</t>
  </si>
  <si>
    <t>Classificação
NATUREZA DA DESPESA RESUMIDAMENTE</t>
  </si>
  <si>
    <t>DESCRIÇÃO</t>
  </si>
  <si>
    <t>VALOR</t>
  </si>
  <si>
    <t>Nº CH ou DOC. DÉBITO</t>
  </si>
  <si>
    <t>FOLHA DE PAGAMENTO</t>
  </si>
  <si>
    <t>FP 12/2022</t>
  </si>
  <si>
    <t>REF. FOLHA DE PAGAMENTO - COMP. 12/2022.</t>
  </si>
  <si>
    <t>FOLHA DE PAGAMENTO - FGTS</t>
  </si>
  <si>
    <t>FP 12/2022 - FGTS</t>
  </si>
  <si>
    <t>REF. ESTORNO DA GUIA DE FGTS PAGA INTEGRALMENTE COM A CONTA 8414-X - COMPETENCIA 12/2022.</t>
  </si>
  <si>
    <t>REF. PARCELA RETIDA DOS FUNCIONARIOS - EMPRESTIMO CONSIGNADO - FOLHA DE PAGAMENTO DEZEMBRO/2022.</t>
  </si>
  <si>
    <t>ASSOCIACAO DOS SERVIDORES E TRABALHADORES DA SAUDE DE RIBEIRAO PRETO</t>
  </si>
  <si>
    <t>FP 12/2022 - ASTSRP</t>
  </si>
  <si>
    <t>REF. CONTRIBUICAO SINDICAL (MENSALIDADE) REF. DEZEMBRO/2022.</t>
  </si>
  <si>
    <t>REF. CONTRIBUICAO SINDICAL ( CONVENIO ) REF. DEZEMBRO/2022.</t>
  </si>
  <si>
    <t>FP 01/2023 - RESCISÃO</t>
  </si>
  <si>
    <t>FP 01/2023 - RESCISÃO FGTS</t>
  </si>
  <si>
    <t>FOLHA DE PAGAMENTO - FÉRIAS</t>
  </si>
  <si>
    <t>FP 01/2023 - FÉRIAS</t>
  </si>
  <si>
    <t>REF. FOLHA DE PAGAMENTO - FERIAS.</t>
  </si>
  <si>
    <t>MINISTERIO DA PREVIDENCIA SOCIAL</t>
  </si>
  <si>
    <t>FP 12/2022 - INSS</t>
  </si>
  <si>
    <t>DESPESAS GERAIS/LOCOMOÇÃO E TRANSPORTE</t>
  </si>
  <si>
    <t>SECRETARIA DA RECEITA FEDERAL</t>
  </si>
  <si>
    <t>FP 12/2022 - IRRF</t>
  </si>
  <si>
    <t>REF A NF 6221142 VEROCHEQUE PAGA INTEGRALMENTE COM A 8414X NO DIA 19-10-2022</t>
  </si>
  <si>
    <t>REF A NF 6259151 VEROCHEQUE PAGA INTEGRALMENTE COM A 8414-X DIA 18-11-22</t>
  </si>
  <si>
    <t>FP 02/2023 - FÉRIAS</t>
  </si>
  <si>
    <t/>
  </si>
  <si>
    <t>SECRETARIA DA FAZENDA E PLANEJAMENTO</t>
  </si>
  <si>
    <t>RENDIMENTO FINANCEIRO</t>
  </si>
  <si>
    <t>REF A NF 6296775 VEROCHEQUE PAGA INTEGRALMENTE COM A 8414X DIA 26-12-2022</t>
  </si>
  <si>
    <t>FP 01/2023</t>
  </si>
  <si>
    <t>FOLHA DE PAGAMENTO COMP. JANEIRO/2023</t>
  </si>
  <si>
    <t>EMPRESTIMO CONSIGNADO CEF</t>
  </si>
  <si>
    <t>FP 01/2023 - FGTS</t>
  </si>
  <si>
    <t>ESTORNO FGTS - COMP. 01/2023</t>
  </si>
  <si>
    <t>REF. FOLHA DE PAGAMENTO - FERIAS</t>
  </si>
  <si>
    <t>EMPRESTIMO CONSIGNADO SANTANDER</t>
  </si>
  <si>
    <t>REF. PARCELA RETIDA DOS FUNCIONARIOS - EMPRESTIMO CONSIGNADO - FOLHA DE PAGAMENTO JANEIRO/2023</t>
  </si>
  <si>
    <t>FP 01/2023 - ASTSRP</t>
  </si>
  <si>
    <t>REF. CONTRIBUICAO SINDICAL (MENSALIDADE) REF.JANEIRO/23.</t>
  </si>
  <si>
    <t>REF. CONTRIBUICAO SINDICAL (CONVENIO) REF.JANEIRO/23.</t>
  </si>
  <si>
    <t>FP 01/2023 - INSS</t>
  </si>
  <si>
    <t>FP 01/2023 - IRRF</t>
  </si>
  <si>
    <t>REF. ESTORNO SINDESS</t>
  </si>
  <si>
    <t>FP 03/2023 - FÉRIAS</t>
  </si>
  <si>
    <t>FP 02/2023</t>
  </si>
  <si>
    <t>REF. FOLHA DE PAGAMENTO - COMP. 02/2023.</t>
  </si>
  <si>
    <t>FP 02/2023 - FGTS</t>
  </si>
  <si>
    <t>REF. ESTORNO DA GUIA DE FGTS PAGA INTEGRALMENTE COM A CONTA 8414-X - COMPETENCIA 02/2023.</t>
  </si>
  <si>
    <t>REF. FOLHA DE PAGAMENTO - FÉRIAS.</t>
  </si>
  <si>
    <t>REF. PARCELA RETIDA DOS FUNCIONARIOS - EMPRESTIMO CONSIGNADO - FOLHA DE PAGAMENTO FEVEREIRO/2023</t>
  </si>
  <si>
    <t>FP 02/2023 - ASTSRP</t>
  </si>
  <si>
    <t>REF. CONTRIBUICAO SINDICAL (MENSALIDADE) REF. FEVEREIRO/2023</t>
  </si>
  <si>
    <t>REF. CONTRIBUICAO SINDICAL (CONVENIO) REF. FEVEREIRO/2023</t>
  </si>
  <si>
    <t>FP 02/2023 - INSS</t>
  </si>
  <si>
    <t>FP 02/2023 - IRRF</t>
  </si>
  <si>
    <t>REF A NF 6374107 VEROCHEQUE PAGA INTEGRALMENTE COM A C 8414X NO DIA 24-02-2023</t>
  </si>
  <si>
    <t>SERVIÇOS PÚBLICOS/TELEFONIA A CABO</t>
  </si>
  <si>
    <t>FP 04/2023 - FÉRIAS</t>
  </si>
  <si>
    <t>FP 03/2023 - RESCISÃO</t>
  </si>
  <si>
    <t>FOLHA DE PAGAMENTO - BENEFÍCIOS</t>
  </si>
  <si>
    <t>ESTORNO REF ACOMPANHAMENTO DE FANANCIAMENTO DAS ESCOLAS DE ED INF CONVENIADAS COM HCFMRP NO MES DE OUTUBRO DE 2022 QUE FORAM PAGAS INTEGRALMENTE COM C/ 8414-X</t>
  </si>
  <si>
    <t>REF. PARCELA RETIDA DOS FUNCIONARIOS - EMPRESTIMO CONSIGNADO - FOLHA DE PAGAMENTO MARCO/2023.</t>
  </si>
  <si>
    <t>FP 03/2023</t>
  </si>
  <si>
    <t>REF. FOLHA DE PAGAMENTO - COMP. 03/2023.</t>
  </si>
  <si>
    <t>FP 03/2023 - FGTS</t>
  </si>
  <si>
    <t>REF. ESTORNO DA GUIA DE FGTS PAGA INTEGRALMENTE COM A CONTA 8414-X - COMPETENCIA 03/2023.</t>
  </si>
  <si>
    <t>REF. PARCELA RETIDA DOS FUNCIONARIOS - EMPRESTIMO CONSIGNADO - FOLHA DE PAGAMENTO DE MARCO/2023</t>
  </si>
  <si>
    <t>FP 03/2023 - ASTSRP</t>
  </si>
  <si>
    <t>REF. CONTRIBUICAO SINDICAL ( CONVENIO )REF. MARCO/2023</t>
  </si>
  <si>
    <t>REF. CONTRIBUICAO SINDICAL (MENSALIDADE) REF. MARCO/2023</t>
  </si>
  <si>
    <t>FP - BENEFÍCIOS</t>
  </si>
  <si>
    <t>PESSOAL/BENEFICIO/BERCARIOS ESCOLAS E CRECHES</t>
  </si>
  <si>
    <t>ESTORNO REF ACOMPANHAMENTO DE FANANCIAMENTO DAS ESCOLAS DE ED INF CONVENIADAS COM HCFMRP NO MES DE NOVEMBRO DE 2022 QUE FORAM PAGAS INTEGRALMENTE COM C/ 8414-X</t>
  </si>
  <si>
    <t>FP 03/2023 - INSS</t>
  </si>
  <si>
    <t>FP 03/2023 - IRRF</t>
  </si>
  <si>
    <t>DESPESAS GERAIS/JUROS PAGOS</t>
  </si>
  <si>
    <t>FP 05/2023 - FÉRIAS</t>
  </si>
  <si>
    <t>FOLHA DE PAGAMENTO - FERIAS.</t>
  </si>
  <si>
    <t>FP 04/2023</t>
  </si>
  <si>
    <t>REF. FOLHA DE PAGAMENTO - COMP. 04/2023.</t>
  </si>
  <si>
    <t>FP 04/2023 - FGTS</t>
  </si>
  <si>
    <t>REF. ESTORNO DA GUIA DE FGTS PAGA INTEGRALMENTE COM A CONTA 8414-X - COMPETENCIA 04/2023.</t>
  </si>
  <si>
    <t>FP 04/2023 - EMP CONSIG</t>
  </si>
  <si>
    <t>REF. PARCELA RETIDA DOS FUNCIONARIOS - EMPRESTIMO CONSIGNADO - FOLHA DE PAGAMENTO ABRIL/2023.</t>
  </si>
  <si>
    <t>REF. PARCELA RETIDA DOS FUNCIONARIOS - EMPRESTIMO CONSIGNADO - FOLHA DE PAGAMENTO ABRIL/2023</t>
  </si>
  <si>
    <t>FP 04/2023 - ASTSRP</t>
  </si>
  <si>
    <t>REF. CONTRIBUICAO SINDICAL ( CONVENIO )REF. ABRIL/2023</t>
  </si>
  <si>
    <t>REF. CONTRIBUICAO SINDICAL (MENSALIDADE) REF. ABRIL/2023</t>
  </si>
  <si>
    <t>FP 04/2023 - SINDESS</t>
  </si>
  <si>
    <t>FOLHA DE PAGAMENTO - COMPLEMENTO</t>
  </si>
  <si>
    <t>FP 04/2023 - COMPLEMENTO</t>
  </si>
  <si>
    <t>REF. FOLHA COMPLEMENTAR IRRF</t>
  </si>
  <si>
    <t>FP 04/2023 - INSS</t>
  </si>
  <si>
    <t>RETENCAO INSS S/ FOLHA DE PGTO.</t>
  </si>
  <si>
    <t>FP 04/2023 - IRRF</t>
  </si>
  <si>
    <t>ESTORNO REF ACOMPANHAMENTO DE FINANCIAMENTO DAS ESCOLAS DE EDUCACAO INFANTIL CONVENIADAS COM HCFMRP NO MES DE DEZEMBRO DE 2022 QUE FORAM PAGAS INTEGRALMENTE COM C/ 8414-X</t>
  </si>
  <si>
    <t>ESCOLINHAS - JANEIRO/2023 - ESTORNO REF ACOMPANHAMENTO DE FINANCIAMENTO DAS ESCOLAS DE EDUCACAO INFANTIL CONVENIADAS COM HCFMRP NO MES DE JANEIRO DE 2023 QUE FORAM PAGAS INTEGRALMENTE COM C/ 8414-X</t>
  </si>
  <si>
    <t>TRANSF VIA MEMO SN C/8414-X</t>
  </si>
  <si>
    <t>ESCOLINHAS - FEVEREIRO/2023 - ESTORNO REF ACOMPANHAMENTO DE FINANCIAMENTO DAS ESCOLAS DE EDUCACAO INFANTIL CONVENIADAS COM HCFMRP NO MES DE FEV DE 2023 QUE FORAM PAGAS INTEGRALMENTE COM C/ 8414-X</t>
  </si>
  <si>
    <t>ESCOLINHAS - MARÇO/2023 - ESTORNO REF ACOMPANHAMENTO DE FINANCIAMENTO DAS ESCOLAS DE EDUCACAO INFANTIL CONVENIADAS COM HCFMRP NO MES DE MARÇO DE 2023 QUE FORAM PAGAS INTEGRALMENTE COM C/ 8414-X</t>
  </si>
  <si>
    <t>ESCOLINHAS - ABRIL/2023 - ESTORNO REF ACOMPANHAMENTO DE FINANCIAMENTO DAS ESCOLAS DE EDUCACAO INFANTIL CONVENIADAS COM HCFMRP NO MES DE ABRIL DE 2023 QUE FORAM PAGAS INTEGRALMENTE COM C/ 8414-X</t>
  </si>
  <si>
    <t>FP 05/2023 - EMP CONSIG</t>
  </si>
  <si>
    <t>REF. PARCELA RETIDA DOS FUNCIONARIOS - EMPRESTIMO CONSIGNADO - FOLHA DE PAGAMENTO MAIO/2023.</t>
  </si>
  <si>
    <t>FP 05/2023</t>
  </si>
  <si>
    <t>REF. FOLHA DE PAGAMENTO - COMPETENCIA 05/2023.</t>
  </si>
  <si>
    <t>FP 06/2023 - FÉRIAS</t>
  </si>
  <si>
    <t>FP 05/2023 - FGTS</t>
  </si>
  <si>
    <t>REF. ESTORNO DA GUIA DE FGTS PAGA INTEGRALMENTE COM A CONTA 8414-X - COMPETENCIA 05/2023.</t>
  </si>
  <si>
    <t>FOLHA DE PAGAMENTO - VALE TRANSPORTE</t>
  </si>
  <si>
    <t>FP 05/2023 - ASTSRP</t>
  </si>
  <si>
    <t>REF. CONTRIBUICAO SINDICAL (MENSALIDADE) REF. MAIO/2023.</t>
  </si>
  <si>
    <t>REF. CONTRIBUICAO SINDICAL ( CONVENIO ) REF. MAIO/2023.</t>
  </si>
  <si>
    <t>FP 08/2022 - VT</t>
  </si>
  <si>
    <t>FP 05/2023 - SINDESS</t>
  </si>
  <si>
    <t>FP 10/2022 - VT</t>
  </si>
  <si>
    <t>FP 11/2022 - VT</t>
  </si>
  <si>
    <t>FP 05/2023 - INSS</t>
  </si>
  <si>
    <t>FP 05/2023 - IRRF</t>
  </si>
  <si>
    <t>FP 12/2022 - VT</t>
  </si>
  <si>
    <t>FP 01/2023 - VT</t>
  </si>
  <si>
    <t>FP 07/2023 - FÉRIAS</t>
  </si>
  <si>
    <t>FP 02/2023 - VT</t>
  </si>
  <si>
    <t>VALE TRANSP - FEVEREIRO/2023 - REF. NF 1523608, PROURBANO, PAGA EM 23/01/2023 - ESTORNO REF. AO RATEIO DE DESPESAS COM VALE TRANSPORTE PAGAS INTEGRALMENTE COM A CONTA 8414-X</t>
  </si>
  <si>
    <t>REF A NF 6336634 VEROCHEQUE PAGA INTEGRALMENTE COM A 8414X DIA 19-01-23</t>
  </si>
  <si>
    <t>VALE ALIMENTAÇÃO JUNHO/2023 - VEROCHEQUE, NF 6531741, PAGO INTEGRALMENTE COM A 8414-X EM 16/06/2023</t>
  </si>
  <si>
    <t>VALE ALIMENTAÇÃO MAIO/2023 - VEROCHEQUE, NF 6494274, PAGO INTEGRALMENTE COM A 8414-X EM 18/05/2023</t>
  </si>
  <si>
    <t>VALE ALIMENTAÇÃO MARÇO/2023 - VEROCHEQUE, NF 6386389, PAGO INTEGRALMENTE COM A 8414-X EM 17/03/2023</t>
  </si>
  <si>
    <t>VALE ALIMENTAÇÃO ABRIL/2023 - VEROCHEQUE, NF 6459113, PAGO INTEGRALMENTE COM A 8414-X EM 17/04/2023</t>
  </si>
  <si>
    <t>ESCOLINHAS - MAIO/2023 - ESTORNO DE NF 243, TIA OLIVIA, PAGA EM 16/06/2023, REF ESCOLAS DE EDUCACAO INFANTIL PAGAS INTEGRALMENTE COM C/ 8414-X</t>
  </si>
  <si>
    <t>FP 06/2023 - EMP CONSIG</t>
  </si>
  <si>
    <t>REF. PARCELA RETIDA DOS FUNCIONARIOS - EMPRESTIMO CONSIGNADO - FOLHA DE PAGAMENTO JUNHO/2023.</t>
  </si>
  <si>
    <t>FP 06/2023 - FGTS</t>
  </si>
  <si>
    <t>REF. ESTORNO DA GUIA DE FGTS PAGA INTEGRALMENTE COM A CONTA 8414-X - COMPETENCIA 06/2023.</t>
  </si>
  <si>
    <t>FP 06/2023</t>
  </si>
  <si>
    <t>REF. FOLHA DE PAGAMENTO - COMPETENCIA 06/2023.</t>
  </si>
  <si>
    <t>FP 06/2023 - INSS</t>
  </si>
  <si>
    <t>FP 06/2023 - IRRF</t>
  </si>
  <si>
    <t>FP 06/2023 - ASTSRP</t>
  </si>
  <si>
    <t>REF. CONTRIBUICAO SINDICAL (MENSALIDADE) REF. JUNHO/2023</t>
  </si>
  <si>
    <t>REF. CONTRIBUICAO SINDICAL (CONVENIO) REF. JUNHO/2023.</t>
  </si>
  <si>
    <t>FP 06/2023 - SINDESS</t>
  </si>
  <si>
    <t>VALE TRANSP - MARÇO/2023 - REF. NF 1538711, PROURBANO, PAGA EM 23/02/2023 - ESTORNO REF. AO RATEIO DE DESPESAS COM VALE TRANSPORTE PAGAS INTEGRALMENTE COM A CONTA 8414-X</t>
  </si>
  <si>
    <t>VALE TRANSP - ABRIL/2023 - REF. NF 1554639, PROURBANO, PAGA EM 21/03/2023 - ESTORNO REF. AO RATEIO DE DESPESAS COM VALE TRANSPORTE PAGAS INTEGRALMENTE COM A CONTA 8414-X</t>
  </si>
  <si>
    <t>VALE TRANSP - MAIO/2023 - REF. NF 1570075, PROURBANO, PAGA EM 24/04/2023 - ESTORNO REF. AO RATEIO DE DESPESAS COM VALE TRANSPORTE PAGAS INTEGRALMENTE COM A CONTA 8414-X</t>
  </si>
  <si>
    <t>FP 07/2023 - EMP CONSIG</t>
  </si>
  <si>
    <t>REF. PARCELA RETIDA DOS FUNCIONARIOS - EMPRESTIMO CONSIGNADO - FOLHA DE PAGAMENTO JULHO/2023.</t>
  </si>
  <si>
    <t>FP 07/2023</t>
  </si>
  <si>
    <t>REF. FOLHA DE PAGAMENTO - COMPETENCIA 07/2023.</t>
  </si>
  <si>
    <t>FP 07/2023 - FGTS</t>
  </si>
  <si>
    <t>REF. ESTORNO DA GUIA DE FGTS PAGA INTEGRALMENTE COM A CONTA 8414-X - COMPETENCIA 07/2023.</t>
  </si>
  <si>
    <t>REF. PARCELA RETIDA DOS FUNCIONARIOS - EMPRESTIMO CONSIGNADO - FOLHA DE PAGAMENTO JULHO/2023</t>
  </si>
  <si>
    <t>FP 08/2023 - FÉRIAS</t>
  </si>
  <si>
    <t>FP 08/2023 - RESCISÃO</t>
  </si>
  <si>
    <t>FP 07/2023 - ASTSRP</t>
  </si>
  <si>
    <t>REF. CONTRIBUICAO SINDICAL (MENSALIDADE) REF. JULHO/2023</t>
  </si>
  <si>
    <t>REF. CONTRIBUICAO SINDICAL (CONVENIO) REF. JULHO/2023.</t>
  </si>
  <si>
    <t>FP 07/2023 - SINDESS</t>
  </si>
  <si>
    <t>FP 07/2023 - INSS</t>
  </si>
  <si>
    <t>FP 07/2023 - IRRF</t>
  </si>
  <si>
    <t>VALE ALIMENTAÇÃO JULHO/2023 - VEROCHEQUE, NF 6602615, PAGO INTEGRALMENTE COM A 8414-X EM 17/08/2023</t>
  </si>
  <si>
    <t>VALE ALIMENTAÇÃO JULHO/2023 - VEROCHEQUE, NF 6602615, PAGO INTEGRALMENTE COM A 8414-X EM 17/08/2023 - OBS.: TAXA DE REEMISSÃO DE CARTÃO</t>
  </si>
  <si>
    <t>VALE ALIMENTAÇÃO AGOSTO/2023 - VEROCHEQUE, NF 6641803, PAGO INTEGRALMENTE COM A 8414-X EM 19/09/2023</t>
  </si>
  <si>
    <t>VALE ALIMENTAÇÃO JUNHO/2023 - VEROCHEQUE, NF 6567620, PAGO INTEGRALMENTE COM A 8414-X EM 17/07/2023</t>
  </si>
  <si>
    <t>FP 08/2023 - EMP CONSIG</t>
  </si>
  <si>
    <t>REF. PARCELA RETIDA DOS FUNCIONARIOS - EMPRESTIMO CONSIGNADO - FOLHA DE PAGAMENTO AGOSTO/2023.</t>
  </si>
  <si>
    <t>REF. PARCELA RETIDA DOS FUNCIONARIOS - EMPRESTIMO CONSIGNADO - FOLHA DE PAGAMENTO AGOSTO/2023</t>
  </si>
  <si>
    <t>FP 09/2023 - FÉRIAS</t>
  </si>
  <si>
    <t>FP 10/2023 - FÉRIAS</t>
  </si>
  <si>
    <t>FP 08/2023 - FGTS</t>
  </si>
  <si>
    <t>REF. ESTORNO DA GUIA DE FGTS PAGA INTEGRALMENTE COM A CONTA 8414-X - COMPETENCIA 08/2023.</t>
  </si>
  <si>
    <t>FP 08/2023</t>
  </si>
  <si>
    <t>REF. FOLHA DE PAGAMENTO - COMPETENCIA 08/2023.</t>
  </si>
  <si>
    <t>FP 08/2023 - INSS</t>
  </si>
  <si>
    <t>FP 08/2023 - IRRF</t>
  </si>
  <si>
    <t>FP 08/2023 - SINDESS</t>
  </si>
  <si>
    <t>FP 08/2023 - ASTSRP</t>
  </si>
  <si>
    <t>REF. CONTRIBUICAO SINDICAL (CONVENIO) REF. AGOSTO/2023.</t>
  </si>
  <si>
    <t>REF. CONTRIBUICAO SINDICAL (MENSALIDADE) REF. AGOSTO/2023</t>
  </si>
  <si>
    <t>VALE TRANSP - JUNHO/2023 - REF. NF 1584055, PROURBANO, PAGA EM 22/05/2023 - ESTORNO REF. AO RATEIO DE DESPESAS COM VALE TRANSPORTE PAGAS INTEGRALMENTE COM A CONTA 8414-X</t>
  </si>
  <si>
    <t>VALE TRANSP - JULHO/2023 - REF. NF 147233, SÃO BENTO, PAGA EM 23/06/2023 - ESTORNO REF. AO RATEIO DE DESPESAS COM VALE TRANSPORTE PAGAS INTEGRALMENTE COM A CONTA 8414-X</t>
  </si>
  <si>
    <t>VALE TRANSP - JULHO/2023 - REF. NF 1599971, PROURBANO, PAGA EM 23/06/2023 - ESTORNO REF. AO RATEIO DE DESPESAS COM VALE TRANSPORTE PAGAS INTEGRALMENTE COM A CONTA 8414-X</t>
  </si>
  <si>
    <t>VALE TRANSP - AGOSTO/2023 - REF. NF 1615866, PROURBANO, PAGA EM 25/07/2023 - ESTORNO REF. AO RATEIO DE DESPESAS COM VALE TRANSPORTE PAGAS INTEGRALMENTE COM A CONTA 8414-X</t>
  </si>
  <si>
    <t>VALE ALIMENTAÇÃO SETEMBRO/2023 - VEROCHEQUE, NF 6679136, PAGO INTEGRALMENTE COM A 8414-X EM 19/10/2023</t>
  </si>
  <si>
    <t>FP 09/2023 - EMP CONSIG</t>
  </si>
  <si>
    <t>REF. PARCELA RETIDA DOS FUNCIONARIOS - EMPRESTIMO CONSIGNADO - FOLHA DE PAGAMENTO SETEMBRO/2023.</t>
  </si>
  <si>
    <t>FP 11/2023 - FÉRIAS</t>
  </si>
  <si>
    <t>FP 09/2023 - FGTS</t>
  </si>
  <si>
    <t>REF. ESTORNO DA GUIA DE FGTS PAGA INTEGRALMENTE COM A CONTA 8414-X - COMPETENCIA 09/2023.</t>
  </si>
  <si>
    <t>FP 09/2023</t>
  </si>
  <si>
    <t>REF. FOLHA DE PAGAMENTO - COMPETENCIA 09/2023.</t>
  </si>
  <si>
    <t>FP 09/2023 - INSS</t>
  </si>
  <si>
    <t>FP 09/2023 - IRRF</t>
  </si>
  <si>
    <t>FP 09/2023 - ASTSRP</t>
  </si>
  <si>
    <t>REF. CONTRIBUICAO SINDICAL (MENSALIDADE) REF. SETEMBRO/2023</t>
  </si>
  <si>
    <t>REF. CONTRIBUICAO SINDICAL (CONVENIO) REF. SETEMBRO/2023.</t>
  </si>
  <si>
    <t>FP 09/2023 - SINDESS</t>
  </si>
  <si>
    <t>FP 09/2022 - VT</t>
  </si>
  <si>
    <t>VALE TRANSP - SETEMBRO/2023 - REF. NF 1.630.886, PROURBANO, PAGA EM 25/08/2023 - ESTORNO REF. AO RATEIO DE DESPESAS COM VALE TRANSPORTE PAGAS INTEGRALMENTE COM A CONTA 8414-X</t>
  </si>
  <si>
    <t>VALE TRANSP - SETEMBRO/2023 - REF. NF 1639019, PROURBANO, PAGA EM 12/09/2023 - ESTORNO REF. AO RATEIO DE DESPESAS COM VALE TRANSPORTE PAGAS INTEGRALMENTE COM A CONTA 8414-X</t>
  </si>
  <si>
    <t>DESPESAS GERAIS/CUSTEIO ADMINISTRATIVO/CONTINGÊNCIAS</t>
  </si>
  <si>
    <t>DESPESAS GERAIS/CUSTEIO ADMINISTRATIVO/DEPRECIAÇÃO</t>
  </si>
  <si>
    <t>DESPESAS GERAIS/CUSTEIO ADMINISTRATIVO/DESPESAS GERAIS</t>
  </si>
  <si>
    <t>DESPESAS GERAIS/CUSTEIO ADMINISTRATIVO/MATERIAL DE CONSUMO</t>
  </si>
  <si>
    <t>DESPESAS GERAIS/CUSTEIO ADMINISTRATIVO/PESSOAL/FOLHA</t>
  </si>
  <si>
    <t>DESPESAS GERAIS/CUSTEIO ADMINISTRATIVO/SERVIÇOS</t>
  </si>
  <si>
    <t>DESPESAS GERAIS/CUSTEIO ADMINISTRATIVO/PESSOAL/BENEFÍCIOS</t>
  </si>
  <si>
    <t>MATERIAIS-CONSUMO/MATERIAL MÉDICO, ODONTOLÓGICO, LABORATORIAL, VETERINÁRIO</t>
  </si>
  <si>
    <t>Material Médico e Hospitalar</t>
  </si>
  <si>
    <t>MATERIAIS-CONSUMO/MEDICAMENTOS</t>
  </si>
  <si>
    <t>PESSOAL/BENEFÍCIO/AUXILIO NATALIDADE</t>
  </si>
  <si>
    <t>PESSOAL/FGTS RESCISÃO</t>
  </si>
  <si>
    <t>ADIANTAMENTO PARA DESPESAS/ADIANTAMENTO PARA DESPESAS</t>
  </si>
  <si>
    <t>DESPESAS GERAIS/HOSPEDAGEM E ALIMENTAÇÃO</t>
  </si>
  <si>
    <t>DESPESAS GERAIS/LOCAÇÕES/LOCAÇÃO CILINDROS GASES MEDICINAIS</t>
  </si>
  <si>
    <t>DESPESAS GERAIS/LOCOMOÇÃO, TRANSPORTE E ESTADIAS</t>
  </si>
  <si>
    <t>DESPESAS GERAIS/PASSAGENS AÉREAS</t>
  </si>
  <si>
    <t>DESPESAS GERAIS/POSTAIS E FOTOCOPIAS</t>
  </si>
  <si>
    <t>MANUTENÇÃO E CONSERVAÇÃO/VEICULOS</t>
  </si>
  <si>
    <t>SERVIÇOS E ENCARGOS/PESSOA FÍSICA/DIVERSOS</t>
  </si>
  <si>
    <t>SERVIÇOS E ENCARGOS/PESSOA JURÍDICA/CONSULTORIA</t>
  </si>
  <si>
    <t>SERVIÇOS E ENCARGOS/PESSOA JURÍDICA/CURSOS E CONGRESSOS</t>
  </si>
  <si>
    <t>SERVIÇOS E ENCARGOS/PESSOA JURÍDICA/HOSPEDAGEM</t>
  </si>
  <si>
    <t>SERVIÇOS E ENCARGOS/PESSOA JURÍDICA/INFORMATICA</t>
  </si>
  <si>
    <t>SERVIÇOS E ENCARGOS/PESSOA JURÍDICA/LAVANDERIA</t>
  </si>
  <si>
    <t>SERVIÇOS E ENCARGOS/PESSOA JURÍDICA/PROJETOS EXECUTIVOS</t>
  </si>
  <si>
    <t>DESPESAS GERAIS/PARTICIPAÇÃO EM CURSOS E CONGRESSOS</t>
  </si>
  <si>
    <t>SERVIÇOS E ENCARGOS/PESSOA JURÍDICA/VEICULOS</t>
  </si>
  <si>
    <t>SERVIÇOS E ENCARGOS/PESSOA JURÍDICA/AMBULANCIA</t>
  </si>
  <si>
    <t>SERVIÇOS E ENCARGOS/PESSOA JURÍDICA/COOPERATIVAS MÉDICAS</t>
  </si>
  <si>
    <t>DESPESAS GERAIS/DEPÓSITO RECURSAL</t>
  </si>
  <si>
    <t>DESPESAS GERAIS/CUSTAS JUDICIAIS</t>
  </si>
  <si>
    <t>SERVIÇOS E ENCARGOS/PESSOA JURÍDICA/OBRAS E INSTALAÇÕES-MANUTENÇÃO PREDIAL</t>
  </si>
  <si>
    <t>SERVIÇOS PÚBLICOS/CORREIO</t>
  </si>
  <si>
    <t>SERVIÇOS PÚBLICOS/COLETA DE LIXO ESPECIAL</t>
  </si>
  <si>
    <t>PERMANENTES/MOBILIÁRIO</t>
  </si>
  <si>
    <t>Investimentos</t>
  </si>
  <si>
    <t>Ref.</t>
  </si>
  <si>
    <t>Operacional</t>
  </si>
  <si>
    <t>TOTAL</t>
  </si>
  <si>
    <t>Caixa</t>
  </si>
  <si>
    <t>Diferença</t>
  </si>
  <si>
    <t>Ordenados e Gratificações</t>
  </si>
  <si>
    <t>Receitas</t>
  </si>
  <si>
    <t>Despesas</t>
  </si>
  <si>
    <t>C.Custo</t>
  </si>
  <si>
    <t>Outras Locações</t>
  </si>
  <si>
    <t>Fretes e Carretos</t>
  </si>
  <si>
    <t>Internet e Telefonia</t>
  </si>
  <si>
    <t>Despesas Gerais</t>
  </si>
  <si>
    <t>Materiais de Consumo</t>
  </si>
  <si>
    <t>Adiantamentos a pagar</t>
  </si>
  <si>
    <t>Saldo do Mês (Receitas - Despesas)</t>
  </si>
  <si>
    <t>Total das Despesas</t>
  </si>
  <si>
    <t>PIS/PASEP - Isento</t>
  </si>
  <si>
    <t>Total das Despesas (Conta 3.2 - Reduz. 2097)</t>
  </si>
  <si>
    <t>C.Custo Benner</t>
  </si>
  <si>
    <t>Locação Predial - comparar pelo fornecedor</t>
  </si>
  <si>
    <t>Balancete</t>
  </si>
  <si>
    <t>Condomínio - comparar pelo fornecedor</t>
  </si>
  <si>
    <t>DESPESAS GERAIS/IMPOSTOS TAXAS E MULTAS/TRIBUTARIAS</t>
  </si>
  <si>
    <t>Tributárias</t>
  </si>
  <si>
    <t>Outros Materiais de Consumo</t>
  </si>
  <si>
    <t>Gêneros Alimentícios</t>
  </si>
  <si>
    <t>Escritório e Informática</t>
  </si>
  <si>
    <t>MATERIAIS-CONSUMO/COMODATO</t>
  </si>
  <si>
    <t>MATERIAIS-CONSUMO/MATERIAL MÉDICO, ODONTOLÓGICO, LABORATORIAL, VERETINÁRIO/BOLSAS CAPD</t>
  </si>
  <si>
    <t>MATERIAIS-CONSUMO/MATERIAL MÉDICO, ODONTOLÓGICO, LABORATORIAL, VETERINÁRIO/CONSIGNAÇÃO</t>
  </si>
  <si>
    <t>MATERIAIS-CONSUMO/UNIFORMES</t>
  </si>
  <si>
    <t>MATERIAIS-CONSUMO/MEDICAMENTOS/MEDICAMENTOS DE ALTO CUSTO</t>
  </si>
  <si>
    <t>MATERIAIS-CONSUMO/MEDICAMENTOS/OUTROS MEDICAMENTOS</t>
  </si>
  <si>
    <t>PESSOAL/BENEFÍCIO</t>
  </si>
  <si>
    <t>PESSOAL/BENEFÍCIO (KIT NATAL)</t>
  </si>
  <si>
    <t>PESSOAL/BENEFICIO/CESTA DE NATAL</t>
  </si>
  <si>
    <t>PESSOAL/BENEFICIO/CRECHES E BERÇARIOS</t>
  </si>
  <si>
    <t>PESSOAL/BOLSA ESTAGIARIO</t>
  </si>
  <si>
    <t>PESSOAL/FGTS (RESCISÃO)</t>
  </si>
  <si>
    <t>PESSOAL/INSS/13. SALARIO</t>
  </si>
  <si>
    <t>PESSOAL/RESCISÃO CONTRATO</t>
  </si>
  <si>
    <t>Vale-Transporte</t>
  </si>
  <si>
    <t>PESSOAL/VALES ALIMENTAÇÃO</t>
  </si>
  <si>
    <t>SERVIÇOS E ENCARGOS/PESSOA FÍSICA/ESTAGIARIOS</t>
  </si>
  <si>
    <t>SERVIÇOS E ENCARGOS/PESSOA JURÍDICA/BERCARIOS ESCOLAS E CRECHES</t>
  </si>
  <si>
    <t>Limpeza e Higiene</t>
  </si>
  <si>
    <t>Outras Despesas (Pessoa Física)</t>
  </si>
  <si>
    <t xml:space="preserve">DESPESAS GERAIS/SINDICAL - HOSPITAL FILATRONICO </t>
  </si>
  <si>
    <t>Outros Serviços de Pessoa Jurídica</t>
  </si>
  <si>
    <t>DESPESAS GERAIS/IMPRESSOS, CARTAZES E INFORMATIVOS</t>
  </si>
  <si>
    <t>DESPESAS GERAIS/LOCAÇÕES/LOCAÇÃO DE EQUIPAMENTOS</t>
  </si>
  <si>
    <t>Locações Diversas</t>
  </si>
  <si>
    <t>SERVIÇOS E ENCARGOS/PESSOA JURÍDICA</t>
  </si>
  <si>
    <t>Serviços (Nutrição Parenteral)</t>
  </si>
  <si>
    <t>Serviços Médicos (Pessoa Jurídica)</t>
  </si>
  <si>
    <t>SERVIÇOS E ENCARGOS/PESSOA JURÍDICA/OUTROS SERV. DE PROFISS. DE SAÚDE</t>
  </si>
  <si>
    <t>NÃO PODE SER USADO, SUBSTITUIR POR SERVIÇOS MÉDICOS</t>
  </si>
  <si>
    <t>SERVIÇOS PÚBLICOS/TELEFONIA CELULAR</t>
  </si>
  <si>
    <t>Devolução de Adiantamento p/ Cobert. Saldo</t>
  </si>
  <si>
    <t>Previsão de valores para repasse... Atualizado conforme 3º termo de rerratificação... Colocar na coluna "Plano de Trabalho"</t>
  </si>
  <si>
    <t>Fluxo de Caixa  - HC CTI - Conv. 01/2022</t>
  </si>
  <si>
    <t>C. Corrente 472-3</t>
  </si>
  <si>
    <t>Aplicações 472-3</t>
  </si>
  <si>
    <t>Materiais de Consumo / Serviços Nutrição Parenteral</t>
  </si>
  <si>
    <t>Saldo</t>
  </si>
  <si>
    <t>FOLHA DE PAGAMENTO - RESCISÃO DE CONTRATO</t>
  </si>
  <si>
    <t>REF. MEMO VERBAS RESCISORIAS - MATRIC. 9264 - TAISE ROSA DOS SANTOS .</t>
  </si>
  <si>
    <t>49.153 P</t>
  </si>
  <si>
    <t>FOLHA DE PAGAMENTO - RESCISÃO DE CONTRATO FGTS</t>
  </si>
  <si>
    <t>REF. FGTS MEMO VERBAS RESCISORIAS - MATRIC. 9264 - TAISE ROSA DOS SANTOS .</t>
  </si>
  <si>
    <t>FP 12/2022 - EMP. CONSIGNADO</t>
  </si>
  <si>
    <t>EMPRESTIMO CONSIGNADO BB</t>
  </si>
  <si>
    <t>FAEPA EMPRESTIMO CONSIGNADO SANTANDER</t>
  </si>
  <si>
    <t>ASSOCIACAO DOS SERVIDORES DO HOSPITAL DAS CLINICAS DE RIBEIRAO PRETO - ASHCRP</t>
  </si>
  <si>
    <t>FP 12/2022 - ASHCRP</t>
  </si>
  <si>
    <t>REF. CONTRIBUICAO SINDICAL DE 01/12/2022 A 31/12/2022 - ASHCRP.</t>
  </si>
  <si>
    <t>31.396 P</t>
  </si>
  <si>
    <t xml:space="preserve">ONCO PROD DISTR DE PROD HOSPITALARES  E ONCOLOGICOS LTDA. </t>
  </si>
  <si>
    <t>485025</t>
  </si>
  <si>
    <t>AF N.36883/2022 REF. COMPRA DE CEFTOLOZANA 1 G + TAZOBACTAM 0,5 G INJETAVEL FRASCO-AMPOLA</t>
  </si>
  <si>
    <t>REF A NF 6182273 VEROCHEQUE PAGA INTEGRALMENTE COM A 8414X - DIA 22-09-22</t>
  </si>
  <si>
    <t>REF. RETENCAO INSS S/ FOLHA DE PGTO.</t>
  </si>
  <si>
    <t>27.297 P</t>
  </si>
  <si>
    <t>REF. RETENCAO IRRF S/ FOLHA DE PGTO.</t>
  </si>
  <si>
    <t>28.689 P</t>
  </si>
  <si>
    <t xml:space="preserve">VEROCHEQUE REFEICOES LTDA </t>
  </si>
  <si>
    <t>FP 02/2023 - RESCISÃO</t>
  </si>
  <si>
    <t>REF. MEMO VERBAS RESCISORIAS - MATRIC. 8824 - MAURA CRISTINA DUTRA DOS SANTOS.</t>
  </si>
  <si>
    <t>FP 02/2023 - RESCISÃO FGTS</t>
  </si>
  <si>
    <t>FGTS VERBAS RESCISÓRIAS - 9089</t>
  </si>
  <si>
    <t>52.925 P</t>
  </si>
  <si>
    <t>RESCISÃO - 9089</t>
  </si>
  <si>
    <t>64.380 P</t>
  </si>
  <si>
    <t>FP 01/2023 - EMP CONSIG</t>
  </si>
  <si>
    <t>REF. PARCELA RETIDA DOS FUNCIONARIOS - EMPRESTIMO CONSIGNADO - FOLHA DE PAGAMENTO JANEIRO/2023.</t>
  </si>
  <si>
    <t>REF. VERBAS RESCISORIAS 9351</t>
  </si>
  <si>
    <t>FP 01/2023 - ASHCRP</t>
  </si>
  <si>
    <t>39.313 P</t>
  </si>
  <si>
    <t>REF. GUIA RESCISÓRIA DE VERBAS RESCISÓRIAS - 8855</t>
  </si>
  <si>
    <t>24.420 P</t>
  </si>
  <si>
    <t>REF. VERBAS RESCISÓRIAS - 8855</t>
  </si>
  <si>
    <t>ESTORNO REF. VERBAS RESCISORIAS. - 8868</t>
  </si>
  <si>
    <t>32.502 P</t>
  </si>
  <si>
    <t>ESTORNO RE. VERBAS RESCISORIAS. - 8860</t>
  </si>
  <si>
    <t>ESTORNO REF. VERBAS RESCISORIAS. 8860</t>
  </si>
  <si>
    <t>ESTORNO FOLHA DE PAGAMENTO - FERIAS</t>
  </si>
  <si>
    <t>49.655 P</t>
  </si>
  <si>
    <t>FOLHA DE PAGAMENTO - SINDESS</t>
  </si>
  <si>
    <t>FP 01/2023 - SINDESS</t>
  </si>
  <si>
    <t>REF. MEMO VERBAS RESCISORIAS - MATRIC. 8893 - FLAVIO CESAR LUCAS BUGIGA.</t>
  </si>
  <si>
    <t>32.311 P</t>
  </si>
  <si>
    <t>REF. FGTS MEMO VERBAS RESCISORIAS - MATRIC. 8893 - FLAVIO CESAR LUCAS BUGIGA.</t>
  </si>
  <si>
    <t>REF. MEMO VERBAS RESCISORIAS - MATRIC. 6805 - LARISSA PIERINI BAPTISTA.</t>
  </si>
  <si>
    <t>55.070 P</t>
  </si>
  <si>
    <t>REF. MEMO VERBAS RESCISORIAS - MATRIC. 8916 - LIVIA MARIA PEREIRA RODRIGUES.</t>
  </si>
  <si>
    <t>FP 03/2023 - RESCISÃO FGTS</t>
  </si>
  <si>
    <t>REF. FGTS MEMO VERBAS RESCISORIAS - MATRIC. 8916 - LIVIA MARIA PEREIRA RODRIGUES.</t>
  </si>
  <si>
    <t>FP 02/2023 - EMP CONSIG</t>
  </si>
  <si>
    <t>REF. PARCELA RETIDA DOS FUNCIONARIOS - EMPRESTIMO CONSIGNADO - FOLHA DE PAGAMENTO FEVEREIRO/2023.</t>
  </si>
  <si>
    <t>27.024 P</t>
  </si>
  <si>
    <t>FP 02/2023 - ASHCRP</t>
  </si>
  <si>
    <t>REF. CONTRIBUICAO SINDICAL DE 01/02/2023 A 28/02/2023 - ASHCRP.</t>
  </si>
  <si>
    <t>40.442 P</t>
  </si>
  <si>
    <t>33.927 P</t>
  </si>
  <si>
    <t>48.904 P</t>
  </si>
  <si>
    <t>FP 03/2023 - EMP CONSIG</t>
  </si>
  <si>
    <t>72.518 P</t>
  </si>
  <si>
    <t>FP 03/2023 - ASHCRP</t>
  </si>
  <si>
    <t>REF. CONTRIBUICAO SINDICAL DE 01/03/2023 A 31/03/2023 - ASHCRP.</t>
  </si>
  <si>
    <t>46.919 P</t>
  </si>
  <si>
    <t>FOLHA DE PAGAMENTO - CCT SEESP</t>
  </si>
  <si>
    <t>FP - CCT SEESP</t>
  </si>
  <si>
    <t>REF. FOLHA DE PAGAMENTO - CCT SEESP - 2021/2022.</t>
  </si>
  <si>
    <t>23.583 P</t>
  </si>
  <si>
    <t>FP 04/2023 - RESCISÃO</t>
  </si>
  <si>
    <t>REF. MEMO VERBAS RESCISORIAS - 6475 - CARLA RENATA NOGUEIRA DE CASTRO</t>
  </si>
  <si>
    <t>53.164 P</t>
  </si>
  <si>
    <t>71.488 P</t>
  </si>
  <si>
    <t>FOLHA DE PAGAMENTO - FGTS CCT SEESP</t>
  </si>
  <si>
    <t>FP 04/2023 - FGTS CCT SEESP</t>
  </si>
  <si>
    <t>REF. ESTORNO DA GUIA DE FGTS PAGA INTEGRALMENTE COM A CONTA 8414-X - CCT SEESP RP 2021/2022.</t>
  </si>
  <si>
    <t>71492 P</t>
  </si>
  <si>
    <t>REF. MEMO VERBAS RESCISORIAS - MATRICULA N° 9509. - MARIA DE JESUS OLIVEIRA NUNES.</t>
  </si>
  <si>
    <t>REF. MEMO VERBAS RESCISORIAS - MATRICULA 8647 - DULCINEI NOGUEIRA ROSA DE JESUS</t>
  </si>
  <si>
    <t>41.022 P</t>
  </si>
  <si>
    <t>FP 04/2023 - ASHCRP</t>
  </si>
  <si>
    <t>REF. CONTRIBUICAO SINDICAL DE 01/04/2023 A 30/04/2023 - ASHCRP.</t>
  </si>
  <si>
    <t>37.288 P</t>
  </si>
  <si>
    <t>FP 05/2023 - RESCISÃO FGTS</t>
  </si>
  <si>
    <t>REF. FGTS - MEMO VERBAS RESCISORIAS - MATRICULA 9705 - CLEIRE ROBERTA LOURENCO</t>
  </si>
  <si>
    <t>29.393 P</t>
  </si>
  <si>
    <t>FP 05/2023 - RESCISÃO</t>
  </si>
  <si>
    <t>REF. MEMO VERBAS RESCISORIAS - 9705 - CLEIRE ROBERTA DA ROCHA LOURENCO</t>
  </si>
  <si>
    <t>47.116 P</t>
  </si>
  <si>
    <t>RIBERTEQ CLEAN COMÉRCIO DE PRODUTOS DE LIMPEZA LTDA</t>
  </si>
  <si>
    <t>AF N.12854/2023 REF. COMPRA DE PANO MULTIUSO, DESCARTAVEL, EM BOBINA MED.28/33 CM X 300 M.</t>
  </si>
  <si>
    <t>29856</t>
  </si>
  <si>
    <t>REF. MEMO VERBAS RESCISORIAS – MATRICULA N° 9431 - ROGERIO THOMAZETTI.</t>
  </si>
  <si>
    <t>29864</t>
  </si>
  <si>
    <t>CIRURGICA FERNANDES COMERCIO DE MATERIAIS CIRURGICOS E HOSPITALARES SOCIEDADE LTDA.</t>
  </si>
  <si>
    <t>AF N.12766/2023 REF. COMPRA DE CONJUNTO TRAQUEOSTOMIA PERCUTANEA; DESCARTAVEL; ESTERIL; 8MM</t>
  </si>
  <si>
    <t>27071</t>
  </si>
  <si>
    <t>REF. FOLHA DE PAGAMENTO – FÉRIAS</t>
  </si>
  <si>
    <t>27061</t>
  </si>
  <si>
    <t>MAX MEDICAL COMERCIO DE PRODUTOS MEDICOS E HOSPITALARES LTDA.</t>
  </si>
  <si>
    <t>AF N.12842/2023 REF. COMPRA DE CATETER DUPLO LUMEN P/INFUSAO VENOSA CENTRAL 7FR 18G</t>
  </si>
  <si>
    <t>33255</t>
  </si>
  <si>
    <t>EDWARDS LIFESCIENCES COM. DE PRODUTOS MEDICO CIRURGICOS LTDA</t>
  </si>
  <si>
    <t>AF N.12836/2023 REF. COMPRA DE CATETER TERMODILUICAO CONTINUA 7,5FR, 110 CM DE COMPRIMENTO</t>
  </si>
  <si>
    <t>33263</t>
  </si>
  <si>
    <t xml:space="preserve">ZAMMI INSTRUMENTAL EIRELI </t>
  </si>
  <si>
    <t>AF N.12880/2023 REF. COMPRA DE KIT MONITORIZACAO PRESSAO INVASIVA C/TRANSDUTOR DESCARTAVEL</t>
  </si>
  <si>
    <t>33256</t>
  </si>
  <si>
    <t>45868</t>
  </si>
  <si>
    <t>49193</t>
  </si>
  <si>
    <t>ORDEM BANCARIA ???</t>
  </si>
  <si>
    <t>DIMEBRAS COMERCIAL HOSPITALAR LTDA</t>
  </si>
  <si>
    <t>AF N.12798/2023 REF. COMPRA DE LUVA PROCEDIMENTO; MEDIO; LATEX; NAO CIRURGICO; ESTERIL, DESCARTAVEL; ESTERIL</t>
  </si>
  <si>
    <t>38446 P</t>
  </si>
  <si>
    <t>AF N.12794/2023 REF. COMPRA DE EQUIPO P/INFUSAO SOLUC PARENT CONFEC PVC TRANSP EMBALAGEM PLASTICA ESTERIL COM PICOTE</t>
  </si>
  <si>
    <t>38438</t>
  </si>
  <si>
    <t>FP 06/2023 - RESCISÃO</t>
  </si>
  <si>
    <t>REF. MEMO VERBAS RESCISORIAS - MATRICULA N° 9920 - CAROLINE DE FATIMA MARTESI VIEIRA.</t>
  </si>
  <si>
    <t>38431</t>
  </si>
  <si>
    <t>BELLAMED PRODUTOS HOSPITALARES EIRELI</t>
  </si>
  <si>
    <t>AF N.12808/2023 REF. COMPRA DE FRALDA DESCARTAVEL P/ADULTO COM ELASTICO NAS PERNAS TAMANHO GRANDE</t>
  </si>
  <si>
    <t>39656 P</t>
  </si>
  <si>
    <t>AF N.12813/2023 REF. COMPRA DE FRALDA DESCARTAVEL PARA ADULTO COM ELASTICO NAS PERNAS - EG</t>
  </si>
  <si>
    <t>CEI COMERCIO EXPORTACAO E IMPORTACAO DE MATERIAIS MEDICOS LTDA</t>
  </si>
  <si>
    <t>AF N.12732/2023 REF. COMPRA DE DENTASWAB; SWAB PARA HIGIENE ORAL; 10CM; HASTE, ESPONJA</t>
  </si>
  <si>
    <t>CIRURGICA SÃO JOSE LTDA</t>
  </si>
  <si>
    <t>AF N.12830/2023 REF. COMPRA DE SERINGA DESC 20ML S/AGULHA MANUAL LOCK</t>
  </si>
  <si>
    <t>ASIVEL INDUSTRIA E COMERCIO DE DESCARTAVEIS EIRELI.</t>
  </si>
  <si>
    <t>AF N.12708/2023 REF. COMPRA DE LENCO PARA BANHO CONFECCIONADO EM TECIDO SINTETICO  VISCOSE OU MISTA COR BRANCA(CONF.SIAF.)</t>
  </si>
  <si>
    <t>39657 P</t>
  </si>
  <si>
    <t>ASLI COMERCIAL EIRELI</t>
  </si>
  <si>
    <t>AF N.12725/2023 REF. COMPRA DE CATETER DE CATETERIZACAO DA ARTERIA RADIAL</t>
  </si>
  <si>
    <t>EXPAND MEDICO LTDA</t>
  </si>
  <si>
    <t>AF N.12804/2023 REF. COMPRA DE CATETER VENOSO CENTRAL INSERCAO PERIFERICA(PICC/CCI) 1,9FR A 2,0FR, MONOLUMEN,  (CONF. SIAF.)</t>
  </si>
  <si>
    <t>AF N.12803/2023 REF. COMPRA DE CATETER CENTRAL INSERCAO PERIFERICA(PICC) 4FR LUMEN UNICO</t>
  </si>
  <si>
    <t>PONTUAL COMERCIAL LTDA</t>
  </si>
  <si>
    <t>AF N.12848/2023 REF. COMPRA DE SERINGA DESCART 1ML C/AG INTEGRADA</t>
  </si>
  <si>
    <t>TAINA SODRE MACHADO-ME.</t>
  </si>
  <si>
    <t>AF N.12860/2023 REF. COMPRA DE ESCOVA DENTAL MONOBLOCO INFANTIL</t>
  </si>
  <si>
    <t>ACS MEDICAL PRODUTOS HOSPITALARES LTDA-EPP</t>
  </si>
  <si>
    <t>AF N.13896/2023 REF. COMPRA DE LIMPADOR PELE; LIQUIDO HIGIENIZACAO E LIMPEZA PELE, SEM ENXAGUE, SEM FRAGRANCIA; CAPACIDADE: 250ML</t>
  </si>
  <si>
    <t>58507 P</t>
  </si>
  <si>
    <t>ATIVA COMERCIAL HOSPITALAR LTDA</t>
  </si>
  <si>
    <t>AF N.13082/2023 REF. COMPRA DE TIGECICLINA INJETAVEL FRASCO-AMPOLA 50 MG</t>
  </si>
  <si>
    <t>BIOTEC PRODUTOS HOSPITALARES LTDA.</t>
  </si>
  <si>
    <t>AF N.12825/2023 REF. COMPRA DE KIT PARA ASPIRACAO VIAS AEREAS, 1000ML EMB INDIV - NAO ESTERIL</t>
  </si>
  <si>
    <t>INTERLAB FARMACEUTICA LTDA</t>
  </si>
  <si>
    <t>AF N.13081/2023 REF. COMPRA DE CEFTAZIDIMA 2 G + AVIBACTAM 500 MG INJETAVEL FRASCO-AMPOLA</t>
  </si>
  <si>
    <t>COTAÇÃO COMERCIO REPRESENTACAO IMPORTACAO EXPORTACAO LTDA</t>
  </si>
  <si>
    <t>AF N.12721/2023 REF. COMPRA DE CATETER CENTRAL INSERCAO  PERIFER.(PICC) 5FR, DUPLO LUMEN, SILICONE/POLIURETANO</t>
  </si>
  <si>
    <t>58519</t>
  </si>
  <si>
    <t>BECTON DICKINSON INDUSTRIAS CIRURGICAS LTDA.</t>
  </si>
  <si>
    <t>AF N.12729/2023 REF. COMPRA DE AGULHA ASPIRACAO MEDIC.25X12MM OU 40X12MM</t>
  </si>
  <si>
    <t>58522 P</t>
  </si>
  <si>
    <t>VOLPI DISTRIBUIDORA DE DROGAS LTDA</t>
  </si>
  <si>
    <t>AF N.12887/2023 REF. COMPRA DE SERINGA DESCARTAVEL 10ML SEM AGULHA MANUAL BICO LUER LOCK</t>
  </si>
  <si>
    <t>58515</t>
  </si>
  <si>
    <t>REF. MEMO VERBAS RESCISORIAS - MATRICULA N° 9252 - EDUARDO HENRIQUE MORIEL.</t>
  </si>
  <si>
    <t>58498</t>
  </si>
  <si>
    <t>REF. PARCELA RETIDA DOS FUNCIONARIOS - EMPRESTIMO CONSIGNADO - FOLHA DE PAGAMENTO MAIO/2023</t>
  </si>
  <si>
    <t>56773</t>
  </si>
  <si>
    <t>56763</t>
  </si>
  <si>
    <t>NEWCARE COMERCIO DE MATERIAI CIRURGICOS E HOSPITALARES LTDA-ME</t>
  </si>
  <si>
    <t>AF N.12844/2023 REF. COMPRA DE SONDA ASPIRACAO; VIAS AEREAS; 12; ESTERIL; DESCARTAVEL; SEM VALVULA; 1 CENTRAL, 2 LATERAIS</t>
  </si>
  <si>
    <t>51736 P</t>
  </si>
  <si>
    <t>UNAMED PRODUTOS HOSPITALARES LTDA</t>
  </si>
  <si>
    <t>AF N.12867/2023 REF. COMPRA DE SOLUCAO POLIMERICA; FRASCO SPRAY 20/60ML</t>
  </si>
  <si>
    <t>51737</t>
  </si>
  <si>
    <t>51719 P</t>
  </si>
  <si>
    <t>37130 P</t>
  </si>
  <si>
    <t>FP 05/2023 - ASHCRP</t>
  </si>
  <si>
    <t>REF. CONTRIBUICAO SINDICAL DE 01/05/2023 A 31/05/2023 - ASHCRP.</t>
  </si>
  <si>
    <t>37138 P</t>
  </si>
  <si>
    <t>VALE TRANSP - AGOSTO/2022 - REF. NF 82453, RÁPIDO D'OESTE LTDA, PAGA EM 22/07/2022 - ESTORNO REF. AO RATEIO DE DESPESAS COM VALE TRANSPORTE PAGAS INTEGRALMENTE COM A CONTA 8414-X</t>
  </si>
  <si>
    <t>VALE TRANSP - SETEMBRO/2022 - REF. NF 84164, RÁPIDO D'OESTE, PAGA EM 19/08/2022 - ESTORNO REF. AO RATEIO DE DESPESAS COM VALE TRANSPORTE PAGAS INTEGRALMENTE COM A CONTA 8414-X</t>
  </si>
  <si>
    <t>24201 P</t>
  </si>
  <si>
    <t>29734</t>
  </si>
  <si>
    <t>VALE TRANSP - OUTUBRO/2022 - REF. NF 86031, RAPIDO D'OESTE, PAGA EM 25/10/2022 - ESTORNO REF. AO RATEIO DE DESPESAS COM VALE TRANSPORTE PAGAS INTEGRALMENTE COM A CONTA 8414-X</t>
  </si>
  <si>
    <t>29733 P</t>
  </si>
  <si>
    <t xml:space="preserve">AGROMASS BRASIL - IMPORTAÇÃO E EXPORTAÇÃO LTDA. </t>
  </si>
  <si>
    <t>AF N.12716/2023 REF. COMPRA DE SERINGA DESC 20ML S/AGULHA MANUAL SLIP</t>
  </si>
  <si>
    <t>39175 P</t>
  </si>
  <si>
    <t>VALE TRANSP - NOVEMBRO/2022 - REF. NF 56423, RIBE TRANSPORTE, PAGA EM 20/10/2022 - ESTORNO REF. AO RATEIO DE DESPESAS COM VALE TRANSPORTE PAGAS INTEGRALMENTE COM A CONTA 8414-X</t>
  </si>
  <si>
    <t>29373</t>
  </si>
  <si>
    <t>48923 P</t>
  </si>
  <si>
    <t>VALE TRANSP - DEZEMBRO/2022 - REF. NF 56903, RIBE TRANSPORTE, PAGA EM 22/11/2022 - ESTORNO REF. AO RATEIO DE DESPESAS COM VALE TRANSPORTE PAGAS INTEGRALMENTE COM A CONTA 8414-X</t>
  </si>
  <si>
    <t>24961 P</t>
  </si>
  <si>
    <t>CIRURGICA KD LTDA.</t>
  </si>
  <si>
    <t>AF N.12772/2023 REF. COMPRA DE SERINGA DESCARTAVEL 10ML SEM AGULHA USO MANUAL BICO LUER SLIP</t>
  </si>
  <si>
    <t>27480 P</t>
  </si>
  <si>
    <t>REF. MEMO VERBAS RESCISORIAS - MATRICULA N° 8828 - PRISCILA BATISTA VALDEVITE GREGOLATE .</t>
  </si>
  <si>
    <t>27486</t>
  </si>
  <si>
    <t>KIREI TECNOLAB- EIRELI</t>
  </si>
  <si>
    <t>AF N.12699/2023 REF. COMPRA DE LUVA PARA PROCED. EM 100% BORRACHA NITRILICA, TAMANHO PEQUENO, NAO ESTERIL (07033436) , LUVA PARA PROCEDIMENTO EM 100% BORRACHA NITRIL, TAMANHO GRANDE, NAO ESTERIL (07033424) , LUVA PARA PROCED. EM 100% BORRACHA NITRILI</t>
  </si>
  <si>
    <t>26563 P</t>
  </si>
  <si>
    <t>VALE TRANSP - JANEIRO/2023 - REF. NF 57341, RIBE TRANSPORTE, PAGA EM 22/12/2022 - ESTORNO REF. AO RATEIO DE DESPESAS COM VALE TRANSPORTE PAGAS INTEGRALMENTE COM A CONTA 8414-X</t>
  </si>
  <si>
    <t>29867 P</t>
  </si>
  <si>
    <t>AF N.12821/2023 REF. COMPRA DE FRASCO COLETOR NAO ESTERIL PARA SECRECOES E URINA 1000ML</t>
  </si>
  <si>
    <t>AF N.12829/2023 REF. COMPRA DE COMPRESSA GAZE HIDROFILA 7,5X7,5CM 5 DOBRAS E 8 CAMADAS, NAO ESTERIL,C/500 UN</t>
  </si>
  <si>
    <t>SARSTEDT LTDA</t>
  </si>
  <si>
    <t>AF N.12857/2023 REF. COMPRA DE SERINGA DESCARTAVEL; 0,5ML-3,0ML; ESTERIL; CONTENDO HEPARINA LITIO BALANCEADA ELETROLITOS</t>
  </si>
  <si>
    <t>29855</t>
  </si>
  <si>
    <t>39036 P</t>
  </si>
  <si>
    <t>AF N.12716/2023 REF. COMPRA DE SERINGA DESC 20ML S/AGULHA MANUAL SLIP; ESTERIL</t>
  </si>
  <si>
    <t>73063</t>
  </si>
  <si>
    <t>73073 P</t>
  </si>
  <si>
    <t>REF. MEMO VERBAS RESCISORIAS - MATRICULA N° 9800 - VYCTOR KAYQUE SILVA GIOLO.</t>
  </si>
  <si>
    <t>73057 P</t>
  </si>
  <si>
    <t>REF. MEMO VERBAS RESCISORIAS – MATRICULA N° 9895 - FABIANA CRISTINA GARCIA.</t>
  </si>
  <si>
    <t>ORDEM BANCARIA 060046434 ???</t>
  </si>
  <si>
    <t>202306060046434</t>
  </si>
  <si>
    <t>FP 03/2023 - VT</t>
  </si>
  <si>
    <t>VALE TRANSP - MARÇO/2023 - REF. NF 138338, ITAMARATI, PAGA EM 24/02/2023 - ESTORNO REF. AO RATEIO DE DESPESAS COM VALE TRANSPORTE PAGAS INTEGRALMENTE COM A CONTA 8414-X</t>
  </si>
  <si>
    <t>33432 P</t>
  </si>
  <si>
    <t>VALE TRANSP - MARÇO/2023 - REF. NF 1558657, PROURBANO, PAGA EM 30/03/2023 - ESTORNO REF. AO RATEIO DE DESPESAS COM VALE TRANSPORTE PAGAS INTEGRALMENTE COM A CONTA 8414-X</t>
  </si>
  <si>
    <t>VALE TRANSP - MARÇO/2023 - REF. NF 58334, RIBE, PAGA EM 23/02/2023 - ESTORNO REF. AO RATEIO DE DESPESAS COM VALE TRANSPORTE PAGAS INTEGRALMENTE COM A CONTA 8414-X</t>
  </si>
  <si>
    <t>VALE TRANSP - MARÇO/2023 - REF. NF 141220, SAO BENTO, PAGA EM 23/02/2023 - ESTORNO REF. AO RATEIO DE DESPESAS COM VALE TRANSPORTE PAGAS INTEGRALMENTE COM A CONTA 8414-X</t>
  </si>
  <si>
    <t>VALE TRANSP - MARÇO/2023 - REF. NF 143278, SAO BENTO, PAGA EM 30/03/2023 - ESTORNO REF. AO RATEIO DE DESPESAS COM VALE TRANSPORTE PAGAS INTEGRALMENTE COM A CONTA 8414-X</t>
  </si>
  <si>
    <t>12869</t>
  </si>
  <si>
    <t>53464 P</t>
  </si>
  <si>
    <t>1192</t>
  </si>
  <si>
    <t>FP 07/2023 - RESCISÃO</t>
  </si>
  <si>
    <t>REF. MEMO VERBAS RESCISORIAS - MATRICULA N° 8506 - FABIO HENRIQUE ALVES.</t>
  </si>
  <si>
    <t>FP 04/2023 - VT</t>
  </si>
  <si>
    <t>VALE TRANSP - ABRIL/2023 - REF. NF 1571976, PROURBANO, PAGA EM 25/04/2023 - ESTORNO REF. AO RATEIO DE DESPESAS COM VALE TRANSPORTE PAGAS INTEGRALMENTE COM A CONTA 8414-X</t>
  </si>
  <si>
    <t>VALE TRANSP - ABRIL/2023 - REF. NF 139126, ITAMARATI, PAGA EM 22/03/2023 - ESTORNO REF. AO RATEIO DE DESPESAS COM VALE TRANSPORTE PAGAS INTEGRALMENTE COM A CONTA 8414-X</t>
  </si>
  <si>
    <t>VALE TRANSP - ABRIL/2023 - REF. NF 58744, RIBE, PAGA EM 21/03/2023 - ESTORNO REF. AO RATEIO DE DESPESAS COM VALE TRANSPORTE PAGAS INTEGRALMENTE COM A CONTA 8414-X</t>
  </si>
  <si>
    <t>VALE TRANSP - ABRIL/2023 - REF. NF 142644, SAO BENTO, PAGA EM 21/03/2023 - ESTORNO REF. AO RATEIO DE DESPESAS COM VALE TRANSPORTE PAGAS INTEGRALMENTE COM A CONTA 8414-X</t>
  </si>
  <si>
    <t>VALE TRANSP - ABRIL/2023 - REF. NF 1568817, PROURBANO, PAGA EM 19/04/2023 - ESTORNO REF. AO RATEIO DE DESPESAS COM VALE TRANSPORTE PAGAS INTEGRALMENTE COM A CONTA 8414-X</t>
  </si>
  <si>
    <t>VALE TRANSP - ABRIL/2023 - REF. NF 1563718, PROURBANO, PAGA EM 06/04/2023 - ESTORNO REF. AO RATEIO DE DESPESAS COM VALE TRANSPORTE PAGAS INTEGRALMENTE COM A CONTA 8414-X</t>
  </si>
  <si>
    <t>VALE TRANSP - ABRIL/2023 - REF. NF 1558658, PROURBANO, PAGA EM 31/03/2023 - ESTORNO REF. AO RATEIO DE DESPESAS COM VALE TRANSPORTE PAGAS INTEGRALMENTE COM A CONTA 8414-X</t>
  </si>
  <si>
    <t>VALE TRANSP - ABRIL/2023 - REF. NF 143378, SAO BENTO, PAGA EM 31/03/2023 - ESTORNO REF. AO RATEIO DE DESPESAS COM VALE TRANSPORTE PAGAS INTEGRALMENTE COM A CONTA 8414-X</t>
  </si>
  <si>
    <t>VALE TRANSP - ABRIL/2023 - REF. NF 1566966, PROURBANO, PAGA EM 17/04/2023 - ESTORNO REF. AO RATEIO DE DESPESAS COM VALE TRANSPORTE PAGAS INTEGRALMENTE COM A CONTA 8414-X</t>
  </si>
  <si>
    <t>VALE TRANSP - ABRIL/2023 - REF. NF 143997, SAO BENTO, PAGA EM 17/04/2023 - ESTORNO REF. AO RATEIO DE DESPESAS COM VALE TRANSPORTE PAGAS INTEGRALMENTE COM A CONTA 8414-X</t>
  </si>
  <si>
    <t>VALE TRANSP - ABRIL/2023 - REF. NF 103104, RAPIDO D'OESTE, PAGA EM 21/03/2023 - ESTORNO REF. AO RATEIO DE DESPESAS COM VALE TRANSPORTE PAGAS INTEGRALMENTE COM A CONTA 8414-X</t>
  </si>
  <si>
    <t>REF. PARCELA RETIDA DOS FUNCIONARIOS - EMPRESTIMO CONSIGNADO - FOLHA DE PAGAMENTO JUNHO/2023</t>
  </si>
  <si>
    <t>FUTURA COMERCIO DE PRODUTOS MEDICOS E HOSPITALARES EIRELI</t>
  </si>
  <si>
    <t>132725</t>
  </si>
  <si>
    <t>AF N.13083/2023 REF. COMPRA DE ALTEPLASE INJETAVEL FRASCO-AMPOLA 50 MG</t>
  </si>
  <si>
    <t>47135 P</t>
  </si>
  <si>
    <t>ESCOLINHAS - MAIO/2023 - ESTORNO DE NF 2432, BARÃOZINHO, PAGA EM 21/06/2023, REF ESCOLAS DE EDUCACAO INFANTIL PAGAS INTEGRALMENTE COM C/ 8414-X</t>
  </si>
  <si>
    <t>ESCOLINHAS - MAIO/2023 - ESTORNO DE NF 8658, SONHOS E MIMOS, PAGA EM 28/06/2023, REF ESCOLAS DE EDUCACAO INFANTIL PAGAS INTEGRALMENTE COM C/ 8414-X</t>
  </si>
  <si>
    <t>ESCOLINHAS - MAIO/2023 - ESTORNO DE NF 106, PRESBITERIANA, PAGA EM 28/06/2023, REF ESCOLAS DE EDUCACAO INFANTIL PAGAS INTEGRALMENTE COM C/ 8414-X</t>
  </si>
  <si>
    <t>ESCOLINHAS - MAIO/2023 - ESTORNO DE NF 246, ART SABER, PAGA EM 16/06/2023, REF ESCOLAS DE EDUCACAO INFANTIL PAGAS INTEGRALMENTE COM C/ 8414-X</t>
  </si>
  <si>
    <t>ESCOLINHAS - MAIO/2023 - ESTORNO DE NF 535, CUCA LEGAL, PAGA EM 16/06/2023, REF ESCOLAS DE EDUCACAO INFANTIL PAGAS INTEGRALMENTE COM C/ 8414-X</t>
  </si>
  <si>
    <t>47120 P</t>
  </si>
  <si>
    <t>PLASTKEN INDÚSTRIA E COMÉRCIO DE PLÁSTICOS LTDA.</t>
  </si>
  <si>
    <t>6275</t>
  </si>
  <si>
    <t>AF N.12957/2023 REF. COMPRA DE SACO; DESCARTAVEL; HAMPER; PEBD; LARANJA; 100L; 1,05M; 750MM</t>
  </si>
  <si>
    <t>42014 P</t>
  </si>
  <si>
    <t>41788 P</t>
  </si>
  <si>
    <t>FP 06/2023 - ASHCRP</t>
  </si>
  <si>
    <t>REF. CONTRIBUICAO SINDICAL DE 01/06/2023 A 30/06/2023 - ASHCRP.</t>
  </si>
  <si>
    <t>COMERCIAL CIRURGICA RIOCLARENSE LTDA.</t>
  </si>
  <si>
    <t>1728793</t>
  </si>
  <si>
    <t>AF N.12786/2023 REF. COMPRA DE SOLUCAO ANTISSEPTICA DEGERMANTE DE CLOREXIDINA A 2% OU 4% FRASCO 1 L</t>
  </si>
  <si>
    <t>23879 P</t>
  </si>
  <si>
    <t>1714491</t>
  </si>
  <si>
    <t>6251</t>
  </si>
  <si>
    <t>50380 P</t>
  </si>
  <si>
    <t>REF. MEMO VERBAS RESCISORIAS - MATRICULA N° 10007 - FLAVIA GONCALVES PASSOS.</t>
  </si>
  <si>
    <t>27623</t>
  </si>
  <si>
    <t>FP 05/2023 - VT</t>
  </si>
  <si>
    <t>25477 P</t>
  </si>
  <si>
    <t>VALE TRANSP - MAIO/2023 - REF. NF 59327, RIBE, PAGA EM 24/04/2023 - ESTORNO REF. AO RATEIO DE DESPESAS COM VALE TRANSPORTE PAGAS INTEGRALMENTE COM A CONTA 8414-X</t>
  </si>
  <si>
    <t>VALE TRANSP - MAIO/2023 - REF. NF 91388, RÁPIDO D'OESTE, PAGA EM 24/05/2023 - ESTORNO REF. AO RATEIO DE DESPESAS COM VALE TRANSPORTE PAGAS INTEGRALMENTE COM A CONTA 8414-X</t>
  </si>
  <si>
    <t>VALE TRANSP - MAIO/2023 - REF. NF 1575602, PROURBANO, PAGA EM 03/05/2023 - ESTORNO REF. AO RATEIO DE DESPESAS COM VALE TRANSPORTE PAGAS INTEGRALMENTE COM A CONTA 8414-X</t>
  </si>
  <si>
    <t>VALE TRANSP - MAIO/2023 - REF. NF 140718, ITAMARATI, PAGA EM 03/05/2023 - ESTORNO REF. AO RATEIO DE DESPESAS COM VALE TRANSPORTE PAGAS INTEGRALMENTE COM A CONTA 8414-X</t>
  </si>
  <si>
    <t>VALE TRANSP - MAIO/2023 - REF. NF 1571995, PROURBANO, PAGA EM 25/04/2023 - ESTORNO REF. AO RATEIO DE DESPESAS COM VALE TRANSPORTE PAGAS INTEGRALMENTE COM A CONTA 8414-X</t>
  </si>
  <si>
    <t>VALE TRANSP - MAIO/2023 - REF. NF 103456, RÁPIDO D'OESTE, PAGA EM 24/04/2023 - ESTORNO REF. AO RATEIO DE DESPESAS COM VALE TRANSPORTE PAGAS INTEGRALMENTE COM A CONTA 8414-X</t>
  </si>
  <si>
    <t>VALE TRANSP - MAIO/2023 - REF. NF 140158, ITAMARATI, PAGA EM 24/04/2023 - ESTORNO REF. AO RATEIO DE DESPESAS COM VALE TRANSPORTE PAGAS INTEGRALMENTE COM A CONTA 8414-X</t>
  </si>
  <si>
    <t>VALE TRANSP - MAIO/2023 - REF. NF 144356, SÃO BENTO, PAGA EM 24/04/2023 - ESTORNO REF. AO RATEIO DE DESPESAS COM VALE TRANSPORTE PAGAS INTEGRALMENTE COM A CONTA 8414-X</t>
  </si>
  <si>
    <t>CRISTALIA PRODUTOS QUIMICOS E FARMACEUTICOS LTDA.</t>
  </si>
  <si>
    <t>3599739</t>
  </si>
  <si>
    <t>AF N.20246/2023 REF. COMPRA DE ESCETAMINA, CLORIDRATO INJETAVEL FR-AMP 500 MG  10 ML</t>
  </si>
  <si>
    <t>47821</t>
  </si>
  <si>
    <t>47822 P</t>
  </si>
  <si>
    <t>REF. MEMO VERBAS RESCISORIAS - MATRICULA N° 8454 - KEILA DIANE LIMA DE SOUSA.</t>
  </si>
  <si>
    <t>ORDEM BANCARIA 060048461 ???</t>
  </si>
  <si>
    <t>202307060048461</t>
  </si>
  <si>
    <t>AF N.16334/2023 REF. COMPRA DE CATETER VENOSO CENTRAL INSERCAO PERIF (PICC) INFUSAO EM ALTA PRESSAO  5 FR</t>
  </si>
  <si>
    <t>30234 P</t>
  </si>
  <si>
    <t>47342</t>
  </si>
  <si>
    <t>REF. MEMO VERBAS RESCISORIAS – MATRICULA N° 9272 - ISADORA MACEDO LANCA.</t>
  </si>
  <si>
    <t>47343</t>
  </si>
  <si>
    <t>82036</t>
  </si>
  <si>
    <t>82052</t>
  </si>
  <si>
    <t>82024</t>
  </si>
  <si>
    <t>FP 07/2023 - CCT SEESP</t>
  </si>
  <si>
    <t>REF. FOLHA DE PAGAMENTO - CCT SEESP/RP - 07/2023.</t>
  </si>
  <si>
    <t>82040</t>
  </si>
  <si>
    <t>PHARMACIA ARTESANAL LTDA</t>
  </si>
  <si>
    <t>AF N.23505/2023, 23943/2023 REF. COMPRA DE SERVICO DE MANIPULACAO E FORNECIMENTO DE EMULSAO LIPIDICA A 20% (90020625), SERVICO DE MANIPULACAO E FORNECIMENTO DE NUTRICAO PARENTERAL NP3 (90020637), SERVICO DE MANIPULACAO E FORNECIMENTO DE NUTRICAO PARE</t>
  </si>
  <si>
    <t>82023</t>
  </si>
  <si>
    <t>FP 07/2023 - FGTS CCT SEESP</t>
  </si>
  <si>
    <t>REF. ESTORNO DA GUIA DE FGTS PAGA INTEGRALMENTE COM A CONTA 8414-X - CCT SEESP/RP 2022/2023 - COMPET. 07/2023.</t>
  </si>
  <si>
    <t>45074 P</t>
  </si>
  <si>
    <t>26155 P</t>
  </si>
  <si>
    <t>COSTA MEDICAL - INTEGRACAO HOSPITALAR LTDA - ME</t>
  </si>
  <si>
    <t>AF N.23662/2023 REF. COMPRA DE PA; DESCARTAVEL; POLIMERO; CARDIOVERSOR; P740K NIHON KOHDEN</t>
  </si>
  <si>
    <t>25624</t>
  </si>
  <si>
    <t>42362 P</t>
  </si>
  <si>
    <t>FP 07/2023 - ASHCRP</t>
  </si>
  <si>
    <t>REF. CONTRIBUICAO SINDICAL DE 01/07/2023 A 31/07/2023 - ASHCRP.</t>
  </si>
  <si>
    <t>42374</t>
  </si>
  <si>
    <t>AF N.23735/2023 REF. COMPRA DE TIGECICLINA INJETAVEL FRASCO-AMPOLA 50 MG</t>
  </si>
  <si>
    <t>31649</t>
  </si>
  <si>
    <t>34170</t>
  </si>
  <si>
    <t>AF N.22942/2023 REF. COMPRA DE SISTEMA DE DRENAGEM TORAX 3500ML TIPO MARIOTTI</t>
  </si>
  <si>
    <t>50575 P</t>
  </si>
  <si>
    <t>50583</t>
  </si>
  <si>
    <t>50607 P</t>
  </si>
  <si>
    <t>FP 08/2023 - RESCISÃO FGTS</t>
  </si>
  <si>
    <t>REF. FGTS MEMO VERBAS RESCISORIAS - MATRIC. 9861 - BRUNA KELLY DOS SANTOS SGUERRI COELHO.</t>
  </si>
  <si>
    <t>50584 P</t>
  </si>
  <si>
    <t>REF. MEMO VERBAS RESCISORIAS - MATRIC. 9861 - BRUNA KELLY DOS SANTOS SGUERRI COELHO.</t>
  </si>
  <si>
    <t>AF N.24793/2023 REF. COMPRA DE SACO; DESCARTAVEL; HAMPER; PEBD; LARANJA; 100L; 1,05M; 750MM</t>
  </si>
  <si>
    <t>30489 P</t>
  </si>
  <si>
    <t>AF N.25532/2023 REF. COMPRA DE SERINGA DESC 20ML S/AGULHA MANUAL SLIP; ESTERIL</t>
  </si>
  <si>
    <t>30474</t>
  </si>
  <si>
    <t>VIC PHARMA INDUSTRIA E COMERCIO LTDA</t>
  </si>
  <si>
    <t>AF N.25359/2023 REF. COMPRA DE ALCOOL ETILICO HIDRATADO; ANTISSEPSIA; 70%; ALMOTOLIA 100ML</t>
  </si>
  <si>
    <t>31735</t>
  </si>
  <si>
    <t>AF N.25550/2023 REF. COMPRA DE ESCOVA DENTAL MONOBLOCO INFANTIL</t>
  </si>
  <si>
    <t>33529</t>
  </si>
  <si>
    <t>REF. FOLHA DE PAGAMENTO - FÉRIAS</t>
  </si>
  <si>
    <t>33547</t>
  </si>
  <si>
    <t>J2A SERVIÇOS MÉDICOS LTDA</t>
  </si>
  <si>
    <t>277</t>
  </si>
  <si>
    <t>REF. SERVICOS MEDICOS PRESTADOS PELA DRA ANA LAURA MARTINS CASEMIRO REF JULHO/2023. JUNTO AO CENTRO DE TERAPIA INTENSIVA POS-OPERATORIO (UTIPO)</t>
  </si>
  <si>
    <t>33535</t>
  </si>
  <si>
    <t>AF N.25572/2023 REF. COMPRA DE PANO MULTIUSO, DESCARTAVEL, EM BOBINA MED.28/33 CM X 300 M.</t>
  </si>
  <si>
    <t>47582 P</t>
  </si>
  <si>
    <t>AF N.25553/2023 REF. COMPRA DE CONJUNTO TRAQUEOSTOMIA PERCUTANEA; DESCARTAVEL; ESTERIL; 8MM</t>
  </si>
  <si>
    <t>AF N.25546/2023 REF. COMPRA DE CATETER DUPLO LUMEN P/INFUSAO VENOSA CENTRAL 7FR 18G</t>
  </si>
  <si>
    <t>AF N.25556/2023 REF. COMPRA DE AGULHA ASPIRACAO MEDIC.25X12MM OU 40X12MM</t>
  </si>
  <si>
    <t>AF N.25549/2023 REF. COMPRA DE SERINGA DESCART 1ML C/AG INTEGRADA</t>
  </si>
  <si>
    <t>AF N.25538/2023 REF. COMPRA DE KIT MONITORIZACAO PRESSAO INVASIVA C/TRANSDUTOR DESCARTAVEL</t>
  </si>
  <si>
    <t>CLINICA MEDICA W F D CARDIOLOGIA LTDA</t>
  </si>
  <si>
    <t>138</t>
  </si>
  <si>
    <t>REF. PLANTOES MEDICOS PARA DR WESLEY ARAUJO NA UTI PO EM JULHO DE 2023 (18 PLANTOES)</t>
  </si>
  <si>
    <t>47583</t>
  </si>
  <si>
    <t xml:space="preserve">LEMOS SERVIÇOS MÉDICOS HOSPITALARES LTDA - ME </t>
  </si>
  <si>
    <t>17</t>
  </si>
  <si>
    <t>REF. PLANTOES MEDICOS REALIZADOS NA SALA VERMELHA DA UNIDADE DE EMERGENCIA EM JULHO DE 2023 PELA DRA ANNA CRISTINA BERTOLDI LEMOS TEODORO (41 PLANTOES)</t>
  </si>
  <si>
    <t>62530 P</t>
  </si>
  <si>
    <t>LILIANE MIRANDA SAUDE LTDA</t>
  </si>
  <si>
    <t>21</t>
  </si>
  <si>
    <t>REF. PLANTOES REALIZADOS NA SALA VERMELHA DA UNIDADE DE EMERGENCIA EM JULHO DE 2023 (14 PLANTOES) PELA DRA LILIANE DE OLIVEIRA MIRANDA</t>
  </si>
  <si>
    <t>BARIZZA SERVIÇOS MEDICOS LTDA</t>
  </si>
  <si>
    <t>102</t>
  </si>
  <si>
    <t>REF. PLANTOES REALIZADOS PELO DR. FELIPE BARIZZA DE SOUZA NO MES DE JULHO DE 2023.</t>
  </si>
  <si>
    <t>62532 P</t>
  </si>
  <si>
    <t>CLINICA MEDICA SANTO E GOZOLI LTDA</t>
  </si>
  <si>
    <t>203</t>
  </si>
  <si>
    <t>REF. PLANTOES REALIZADOS NA SALA VERMELHA DA UE DR DOUGLAS ALEXANDRE DO ESPIRITO SANTO EM JULHO DE 2023 (41 PLANTOES)</t>
  </si>
  <si>
    <t>DERMINIO &amp; DERMINIO SERVICOS MEDICOS DE FRANCA S/S LTDA</t>
  </si>
  <si>
    <t>1156</t>
  </si>
  <si>
    <t>REF. PLANTOES REALIZADOS PELA DRA. MARIANA DERMINIO DONADEL NO MES DE JULHO DE 2023.</t>
  </si>
  <si>
    <t>F BUGIGA SERVICOS MEDICOS E HOSPITALARES LTDA</t>
  </si>
  <si>
    <t>108</t>
  </si>
  <si>
    <t>REF. PLANTOES REALIZADOS PLEO DR. FLAVIO CESAR LUCAS BUGIGA NO MES DE JULHO DE 2023.</t>
  </si>
  <si>
    <t>RAQUEL PEDRASSI DE SOUZA CLINICA MEDICA LTDA</t>
  </si>
  <si>
    <t>31</t>
  </si>
  <si>
    <t>REF. PLANTOES REALIZADOS PELA DRA. RAQUEL PEDRASSI DE SOUZA NO MES DE JULHO DE 2023.</t>
  </si>
  <si>
    <t>ORDEM BANCARIA - PARCELA AGOSTO</t>
  </si>
  <si>
    <t>202308040043633</t>
  </si>
  <si>
    <t>FREZATTI E MONTEIRO SERVICOS MEDICOS LTDA</t>
  </si>
  <si>
    <t>104</t>
  </si>
  <si>
    <t>REF.: SERVICOS MEDICOS PRESTADOS PELA DRA TOMASIA OLIVEIRA DE HOLANDA MONTEIRO FREZATI - PLANTOES REALIZADOS JUNTO AO SERVICO DE NEUROLOGIA DA UNIDADE DE EMERGENCIA NO MES DE JUNHO DE 2023</t>
  </si>
  <si>
    <t>27277 P</t>
  </si>
  <si>
    <t>RUBENS YOSHINORI KAI LTDA</t>
  </si>
  <si>
    <t>13</t>
  </si>
  <si>
    <t>REF.  PLANTOES MEDICOS PARA RUBENS YOSHINORI KA NA UNIDADE DE EMERGENCIA EM JULHO DE 2023 (10 PLANTOES)</t>
  </si>
  <si>
    <t>1768188</t>
  </si>
  <si>
    <t>AF N.25573/2023 REF. COMPRA DE SOLUCAO ANTISSEPTICA DEGERMANTE DE CLOREXIDINA A 2% OU 4% FRASCO 1 L</t>
  </si>
  <si>
    <t>30440 P</t>
  </si>
  <si>
    <t>1760543</t>
  </si>
  <si>
    <t>ESCOLINHAS - JUNHO/2023 - ESTORNO DE NFS 256, ART SABER, 538, CUCA LEGAL, 293, TIA OLIVIA, PAGAS EM 13/07/2023 COM A C/ 8414-X</t>
  </si>
  <si>
    <t>38245 P</t>
  </si>
  <si>
    <t>ESCOLINHAS - JUNHO/2023 - ESTORNO DE NF 1335, PEQ. SAPEQUINHA, PAGA EM 17/07/2023 COM A C/ 8414-X</t>
  </si>
  <si>
    <t>ESCOLINHAS - JUNHO/2023 - ESTORNO DE NF 3038, BARÃOZINHO, PAGA EM 22/08/2023 COM A C/ 8414-X</t>
  </si>
  <si>
    <t>ESCOLINHAS - JUNHO/2023 - ESTORNO DE NF 8864, SONHOS E MIMOS, PAGA EM 25/07/2023 COM A C/ 8414-X</t>
  </si>
  <si>
    <t>ESCOLINHAS - JUNHO/2023 - ESTORNO DE NF 3642, BARÃOZINHO, PAGA EM 22/08/2023 COM A C/ 8414-X</t>
  </si>
  <si>
    <t>44197 P</t>
  </si>
  <si>
    <t>ESCOLINHAS JUN/2023 ESTORNO DE NFS 265 ART SABER, 327 TIA OLIVIA, 541 CUCA LEGAL, 1385 PEQ SAPEQUINHA, PAGAS EM 16/08/2023 COM A C/ 8414-X</t>
  </si>
  <si>
    <t>ESCOLINHAS - JUNHO/2023 - ESTORNO DE NF 9056, SONHOS E MIMOS, PAGA EM 25/08/2023 COM A C/ 8414-X</t>
  </si>
  <si>
    <t>ESCOLINHAS AGOSTO/2023 ESTORNO DE NF 1373, PRIMEIROS PASSOS, PAGA EM 21/09/2023 COM A C/ 8414-X</t>
  </si>
  <si>
    <t>78602 P</t>
  </si>
  <si>
    <t>ESCOLINHAS AGOSTO/2023 ESTORNO DE NFS 1414 PEQ. SAPEQUINHA, 274 ART SABER, 337 TIA OLIVIA, 4241 BARAOZINHO, 544 CUCA LEGAL, PAGAS EM 12/09/2023 COM A C/ 8414-X</t>
  </si>
  <si>
    <t>3615796</t>
  </si>
  <si>
    <t>AF N.28449/2023 REF. COMPRA DE ESCETAMINA, CLORIDRATO INJETAVEL FR-AMP 500 MG  10 ML</t>
  </si>
  <si>
    <t>33126</t>
  </si>
  <si>
    <t>CLINICA MEDICA SGARBI &amp; ALBUQUERQUE</t>
  </si>
  <si>
    <t>26</t>
  </si>
  <si>
    <t>REF.: SERVICOS MEDICOS PRESTADOS PELA DRA LARA MALOSSO SGARBI E ALBUQUERQUE EM PLANTOES MEDICOS JUNTO AO SERVICO DE NEONATOLOGIA NO MES DE AGOSTO DE 2023</t>
  </si>
  <si>
    <t>33127 P</t>
  </si>
  <si>
    <t>FERNANDES E PEREIRA CLINICA MEDICA LTDA</t>
  </si>
  <si>
    <t>527</t>
  </si>
  <si>
    <t>REF.: SERVICOS MEDICOS PRESTADOS PELA DRA JULIANA DIAS CRIVELLENTI PEREIRA FERNANDES EM PLANTOES REALIZADO JUNTO AO SERVICO DE NEONATOLOGIA EM AGOSTO DE 2023</t>
  </si>
  <si>
    <t>INFANTO CARDIO PEDIATRICA SS</t>
  </si>
  <si>
    <t>144</t>
  </si>
  <si>
    <t>REF.: SERVICOS MEDICOS PRESTADOS PELA DRA MARIA FERNANDA FERRARI BALTHAZAR JACOB EM PLANTOES REALIZADAS JUNTO AO SERVICO DE NEONATO NO MES DE AGOSTO DE 2023</t>
  </si>
  <si>
    <t>TELES O. F. SERVICOS MEDICOS LTDA</t>
  </si>
  <si>
    <t>181</t>
  </si>
  <si>
    <t>REF. PLANTOES MEDICOS REALIZADOS EM AGOSTO 2023 DR EDUARDO ANTONIO DE SOUSA ORLANDIN</t>
  </si>
  <si>
    <t>151612</t>
  </si>
  <si>
    <t>35631</t>
  </si>
  <si>
    <t>129931</t>
  </si>
  <si>
    <t>AF N.28827/2023 REF. COMPRA DE SERVICO DE MANIPULACAO E FORNECIMENTO DE EMULSAO LIPIDICA A 20% (90020625), SERVICO DE MANIPULACAO E FORNECIMENTO DE NUTRICAO PARENTERAL NP3 (90020637), SERVICO DE MANIPULACAO E FORNECIMENTO DE NUTRICAO PARENTERAL NP1 (</t>
  </si>
  <si>
    <t>37095</t>
  </si>
  <si>
    <t>32937 P</t>
  </si>
  <si>
    <t>BUTIGNOLI SERVICOS MEDICOS LTDA</t>
  </si>
  <si>
    <t>11</t>
  </si>
  <si>
    <t>REF. SERVICOS PRESTADOS DE PSIQUIATRIA  NA UNIDADE DE EMERGENCIA - PLANTOES REALIZADOS NO MES DE AGOSTO DE 2023 - GERSON BUTIGNOLI JUNIOR</t>
  </si>
  <si>
    <t>38234 P</t>
  </si>
  <si>
    <t>MEDEIROS DE CASTRO SERVICOS MEDICOS LTDA</t>
  </si>
  <si>
    <t>50</t>
  </si>
  <si>
    <t>REF. SERVICOS PRESTADOS REFERENTE AOS PLANTOES REALIZADOS EM AGOSTO DE 2023 - DR RAPHAEL ANTONIO MEDEIROS DE CASTRO</t>
  </si>
  <si>
    <t>MF PUGA CLINICA MEDICA S/S LTDA</t>
  </si>
  <si>
    <t>79</t>
  </si>
  <si>
    <t>REF.: SERVICOS PRESTADOS PELO DR MARCELO LOUTENCINI PUGA - PLANTOES REALIZADOS JUNTO AO CENTRO DE TERAPIA INTENSIVA ADULTO - CAMPUS REF AGOSTO DE 2023</t>
  </si>
  <si>
    <t>VALE ALIMENTAÇÃO AGOSTO/2023 - VEROCHEQUE, NF 6641803, PAGO INTEGRALMENTE COM A 8414-X EM 19/09/2023 - OBS.: TAXA DE REEMISSÃO DE CARTÃO</t>
  </si>
  <si>
    <t>39090</t>
  </si>
  <si>
    <t>62702</t>
  </si>
  <si>
    <t>86721 P</t>
  </si>
  <si>
    <t>86971 P</t>
  </si>
  <si>
    <t>39107</t>
  </si>
  <si>
    <t>44185</t>
  </si>
  <si>
    <t>83723</t>
  </si>
  <si>
    <t>54189 P</t>
  </si>
  <si>
    <t>FP 09/2023 - RESCISÃO</t>
  </si>
  <si>
    <t>REF.  FGTS MEMO VERBAS RESCISORIAS - MATRICULA N°. 10118 - MARINA FERRAO GARAVELLO PIMENTA</t>
  </si>
  <si>
    <t>37096 P</t>
  </si>
  <si>
    <t>REF. MEMO VERBAS RESCISORIAS - MATRICULA N°. 10118 - MARINA FERRAO GARAVELLO PIMENTA.</t>
  </si>
  <si>
    <t>37105</t>
  </si>
  <si>
    <t>50394 P</t>
  </si>
  <si>
    <t>1754283</t>
  </si>
  <si>
    <t>38257</t>
  </si>
  <si>
    <t>FP 08/2023 - ASHCRP</t>
  </si>
  <si>
    <t xml:space="preserve">REF. CONTRIBUICAO SINDICAL DE 01/08/2023 A 31/08/2023 - ASHCRP.		</t>
  </si>
  <si>
    <t>50449</t>
  </si>
  <si>
    <t>FP 06/2023 - VT</t>
  </si>
  <si>
    <t>VALE TRANSP - JUNHO/2023 - REF. NF 147189, SÃO BENTO, PAGA EM 22/06/2023 - ESTORNO REF. AO RATEIO DE DESPESAS COM VALE TRANSPORTE PAGAS INTEGRALMENTE COM A CONTA 8414-X</t>
  </si>
  <si>
    <t>VALE TRANSP - JUNHO/2023 - REF. NF 91698, RÁPIDO D'OESTE , PAGA EM 02/06/2023 - ESTORNO REF. AO RATEIO DE DESPESAS COM VALE TRANSPORTE PAGAS INTEGRALMENTE COM A CONTA 8414-X</t>
  </si>
  <si>
    <t>VALE TRANSP - JUNHO/2023 - REF. NF 104076, RÁPIDO D'OESTE , PAGA EM 22/05/2023 - ESTORNO REF. AO RATEIO DE DESPESAS COM VALE TRANSPORTE PAGAS INTEGRALMENTE COM A CONTA 8414-X</t>
  </si>
  <si>
    <t>VALE TRANSP - JUNHO/2023 - REF. NF 59754, RIBE, PAGA EM 22/05/2023 - ESTORNO REF. AO RATEIO DE DESPESAS COM VALE TRANSPORTE PAGAS INTEGRALMENTE COM A CONTA 8414-X</t>
  </si>
  <si>
    <t>IWASHITA SERVIÇOS MÉDICOS LTDA.</t>
  </si>
  <si>
    <t>288</t>
  </si>
  <si>
    <t>REF.PLANTOES MEDICOS NA NEOTOLOGIA EM AGOSTO DE 2023 POR THAIS IWASHITA LAGES</t>
  </si>
  <si>
    <t>BLAU FARMACEUTICA S.A.</t>
  </si>
  <si>
    <t>243772</t>
  </si>
  <si>
    <t>AF N.28914/2023 REF. COMPRA DE MEROPENEM INJETAVEL FRASCO-AMPOLA 500 MG</t>
  </si>
  <si>
    <t>44200</t>
  </si>
  <si>
    <t>ESAKI NEUROLOGIA SERVICOS MEDICOS LIMITADA</t>
  </si>
  <si>
    <t>44</t>
  </si>
  <si>
    <t>REF. PRESTACAO DE SERVICOS MEDICOS PELA DRA. AMANDA SANAE ESAKI JUNTO AO SERVICO DE NEUROLOGIA DA UNIDADE DE EMERGENCIA, REFERENTE MES DE JULHO DE 2023.</t>
  </si>
  <si>
    <t>44297</t>
  </si>
  <si>
    <t>3TCG MEDICOS ASSOCIADOS LTDA</t>
  </si>
  <si>
    <t>358</t>
  </si>
  <si>
    <t>REF. PLANTOES MEDICOS JUNTO AO SERVICO DE NEUROLOGIA DA UNIDADE DE EMERGENCIA EM JULHO DE 2023 (12 PLANTOES) PELO DR THIRE BAGGIO MACHADO MARAZZI</t>
  </si>
  <si>
    <t>44308 P</t>
  </si>
  <si>
    <t>103</t>
  </si>
  <si>
    <t>REF. PLANTOES REALIZADOS EM JULHO DE 2023 PELA DRA TOMASIA OLIVEIRA DE HOLANDA MONTEIRO FREZATTI JUNTO AO SERVICO DE NEUROLOGIA DA UNIDADE DE EMERGENCIA (12 PLANTOES)</t>
  </si>
  <si>
    <t>RENATO RAMON DA CRUZ SERVICOS MEDICOS LIMITADA</t>
  </si>
  <si>
    <t>89</t>
  </si>
  <si>
    <t>REF SERVICOS MEDICOS PRESTADOS EM JULHO2023 DR RENATO RAMON DA CRUZ</t>
  </si>
  <si>
    <t>TRINDADE E MARTINS SERVICOS MEDICOS S/S</t>
  </si>
  <si>
    <t>117</t>
  </si>
  <si>
    <t>REF.: SERVICOS MEDICOS PRESTADOS PELO DR JOAO VICTOR MARTISN - PLANTOES NA SALA VERMELHA EM JULHO DE 2023</t>
  </si>
  <si>
    <t>45075</t>
  </si>
  <si>
    <t>VALE TRANSP - JUNHO/2023 - REF. NF 141085, ITAMARATI, PAGA EM 22/05/2023 - ESTORNO REF. AO RATEIO DE DESPESAS COM VALE TRANSPORTE PAGAS INTEGRALMENTE COM A CONTA 8414-X</t>
  </si>
  <si>
    <t>VALE TRANSP - JUNHO/2023 - REF. NF 145740, SÃO BENTO, PAGA EM 22/05/2023 - ESTORNO REF. AO RATEIO DE DESPESAS COM VALE TRANSPORTE PAGAS INTEGRALMENTE COM A CONTA 8414-X</t>
  </si>
  <si>
    <t>127979</t>
  </si>
  <si>
    <t>AF N.26865/2023 REF. COMPRA DE CEFTAZIDIMA 2 G + AVIBACTAM 500 MG INJETAVEL FRASCO-AMPOLA</t>
  </si>
  <si>
    <t>50447</t>
  </si>
  <si>
    <t>FP 07/2023 - VT</t>
  </si>
  <si>
    <t>VALE TRANSP - JULHO/2023 - REF. NF 1612565, PROURBANO, PAGA EM 20/07/2023 - ESTORNO REF. AO RATEIO DE DESPESAS COM VALE TRANSPORTE PAGAS INTEGRALMENTE COM A CONTA 8414-X</t>
  </si>
  <si>
    <t>KIREI TECNOLAB LTDA</t>
  </si>
  <si>
    <t>1258</t>
  </si>
  <si>
    <t>AF N.25537/2023 REF. COMPRA DE LUVA PARA PROCED. EM 100% BORRACHA NITRILICA, TAMANHO PEQUENO, NAO ESTERIL (07033436) , LUVA PARA PROCEDIMENTO EM 100% BORRACHA NITRIL, TAMANHO GRANDE, NAO ESTERIL (07033424) , LUVA PARA PROCED. EM 100% BORRACHA NITRILI</t>
  </si>
  <si>
    <t>51257</t>
  </si>
  <si>
    <t>130784</t>
  </si>
  <si>
    <t>AF N.25543/2023 REF. COMPRA DE LUVA PROCEDIMENTO; MEDIO; LATEX; NAO CIRURGICO; ESTERIL, DESCARTAVEL; ESTERIL</t>
  </si>
  <si>
    <t>51266 P</t>
  </si>
  <si>
    <t>130780</t>
  </si>
  <si>
    <t>AF N.25554/2023 REF. COMPRA DE EQUIPO P/INFUSAO SOLUC PARENT CONFEC PVC TRANSP EMBALAGEM PLASTICA ESTERIL COM PICOTE</t>
  </si>
  <si>
    <t>118</t>
  </si>
  <si>
    <t>REF. SERVICOS MEDICOS PRESTADOS DRA ANA CAROLINA M TRINDADE</t>
  </si>
  <si>
    <t>51267</t>
  </si>
  <si>
    <t>20514</t>
  </si>
  <si>
    <t>AF N.25539/2023 REF. COMPRA DE CATETER DE CATETERIZACAO DA ARTERIA RADIAL</t>
  </si>
  <si>
    <t>51272 P</t>
  </si>
  <si>
    <t>150492</t>
  </si>
  <si>
    <t>AF N.25547/2023 REF. COMPRA DE KIT PARA ASPIRACAO VIAS AEREAS, 1000ML EMB INDIV - NAO ESTERIL</t>
  </si>
  <si>
    <t>184553</t>
  </si>
  <si>
    <t>AF N.25558/2023 REF. COMPRA DE DENTASWAB; SWAB PARA HIGIENE ORAL; 10CM; HASTE, ESPONJA</t>
  </si>
  <si>
    <t>255214</t>
  </si>
  <si>
    <t>AF N.25555/2023 REF. COMPRA DE COMPRESSA GAZE HIDROFILA 7,5X7,5CM 5 DOBRAS E 8 CAMADAS, NAO ESTERIL,C/500 UN</t>
  </si>
  <si>
    <t>8868</t>
  </si>
  <si>
    <t>AF N.25545/2023 REF. COMPRA DE CATETER VENOSO CENTRAL INSERCAO PERIFERICA(PICC/CCI) 1,9FR A 2,0FR, MONOLUMEN,  (CONF. SIAF.)</t>
  </si>
  <si>
    <t>8866</t>
  </si>
  <si>
    <t>AF N.25551/2023 REF. COMPRA DE CATETER CENTRAL INSERCAO PERIFERICA(PICC) 4FR LUMEN UNICO</t>
  </si>
  <si>
    <t>257</t>
  </si>
  <si>
    <t>AF N.25568/2023 REF. COMPRA DE SOLUCAO POLIMERICA; FRASCO SPRAY 20/60ML</t>
  </si>
  <si>
    <t>98286</t>
  </si>
  <si>
    <t>TRAJANO E TRAJANO AGUIAR LTDA</t>
  </si>
  <si>
    <t>219</t>
  </si>
  <si>
    <t>REF. 3 PLANTOES REALIZADOS NO MES DE JULHO  DE 2023 DR TRAJANO AGUIAR PIRES GONCALVES.</t>
  </si>
  <si>
    <t>51274</t>
  </si>
  <si>
    <t>GABRIELA SIMOES BELOTE SERVIÇOS MEDICOS LIMITADA</t>
  </si>
  <si>
    <t>REF. PLANTOES REALIZADOS EM JULHO DE 2023 NA SALA VERMELHA DA UNIDADE DE EMEREGENCIA (41 PLANTOES) PELA DRA GABRIELA SIMOES BELOTE</t>
  </si>
  <si>
    <t>51278</t>
  </si>
  <si>
    <t>3TCG MEDICOS ASSOCIADOS LTDA-IRRF 1,5%</t>
  </si>
  <si>
    <t>54169 P</t>
  </si>
  <si>
    <t>CLINICA MEDICA SANTO E GOZOLI LTDA-IRRF 1,5%</t>
  </si>
  <si>
    <t>CLINICA MEDICA SANTO E GOZOLI LTDA-PIS/COFINS/CSLL 4,65%</t>
  </si>
  <si>
    <t>CLINICA MEDICA W F D CARDIOLOGIA LTDA-IRRF 1,5%</t>
  </si>
  <si>
    <t>CLINICA MEDICA W F D CARDIOLOGIA LTDA-PIS/COFINS/CSLL 4,65%</t>
  </si>
  <si>
    <t>RAQUEL PEDRASSI DE SOUZA CLINICA MEDICA LTDA-IRRF 1,5%</t>
  </si>
  <si>
    <t>RAQUEL PEDRASSI DE SOUZA CLINICA MEDICA LTDA-PIS/COFINS/CSLL 4,65%</t>
  </si>
  <si>
    <t>TRINDADE E MARTINS SERVICOS MEDICOS S/S-IRRF 1,5%</t>
  </si>
  <si>
    <t>VALE TRANSP - JULHO/2023 - REF. NF 104778, RÁPIDO D'OESTE, PAGA EM 23/06/2023 - ESTORNO REF. AO RATEIO DE DESPESAS COM VALE TRANSPORTE PAGAS INTEGRALMENTE COM A CONTA 8414-X</t>
  </si>
  <si>
    <t>VALE TRANSP - JULHO/2023 - REF. NF 142125, ITAMARATI, PAGA EM 23/06/2023 - ESTORNO REF. AO RATEIO DE DESPESAS COM VALE TRANSPORTE PAGAS INTEGRALMENTE COM A CONTA 8414-X</t>
  </si>
  <si>
    <t>152149</t>
  </si>
  <si>
    <t>78601</t>
  </si>
  <si>
    <t>VALE TRANSP - JULHO/2023 - REF. NF 60292, RIBE, PAGA EM 23/06/2023 - ESTORNO REF. AO RATEIO DE DESPESAS COM VALE TRANSPORTE PAGAS INTEGRALMENTE COM A CONTA 8414-X</t>
  </si>
  <si>
    <t>VALE TRANSP - JULHO/2023 - REF. NF 149299, SÃO BENTO, PAGA EM 27/07/2023 - ESTORNO REF. AO RATEIO DE DESPESAS COM VALE TRANSPORTE PAGAS INTEGRALMENTE COM A CONTA 8414-X</t>
  </si>
  <si>
    <t>VALE TRANSP - JULHO/2023 - REF. NF 105571, RÁPIDO D'OESTE, PAGA EM 27/07/2023 - ESTORNO REF. AO RATEIO DE DESPESAS COM VALE TRANSPORTE PAGAS INTEGRALMENTE COM A CONTA 8414-X</t>
  </si>
  <si>
    <t>VALE TRANSP - JULHO/2023 - REF. NF 142865, ITAMARATI, PAGA EM 10/07/2023 - ESTORNO REF. AO RATEIO DE DESPESAS COM VALE TRANSPORTE PAGAS INTEGRALMENTE COM A CONTA 8414-X</t>
  </si>
  <si>
    <t>VALE TRANSP - JULHO/2023 - REF. NF 1607870, PROURBANO, PAGA EM 10/07/2023 - ESTORNO REF. AO RATEIO DE DESPESAS COM VALE TRANSPORTE PAGAS INTEGRALMENTE COM A CONTA 8414-X</t>
  </si>
  <si>
    <t>VALE TRANSP - JULHO/2023 - REF. NF 148210, SÃO BENTO, PAGA EM 10/07/2023 - ESTORNO REF. AO RATEIO DE DESPESAS COM VALE TRANSPORTE PAGAS INTEGRALMENTE COM A CONTA 8414-X</t>
  </si>
  <si>
    <t>FP 08/2023 - VT</t>
  </si>
  <si>
    <t>VALE TRANSP - AGOSTO/2023 - REF. NF 148982, SÃO BENTO, PAGA EM 25/07/2023 - ESTORNO REF. AO RATEIO DE DESPESAS COM VALE TRANSPORTE PAGAS INTEGRALMENTE COM A CONTA 8414-X</t>
  </si>
  <si>
    <t>VALE TRANSP - AGOSTO/2023 - REF. NF 148987, SÃO BENTO, PAGA EM 25/07/2023 - ESTORNO REF. AO RATEIO DE DESPESAS COM VALE TRANSPORTE PAGAS INTEGRALMENTE COM A CONTA 8414-X</t>
  </si>
  <si>
    <t>VALE TRANSP - AGOSTO/2023 - REF. NF 60806, RIBE, PAGA EM 25/07/2023 - ESTORNO REF. AO RATEIO DE DESPESAS COM VALE TRANSPORTE PAGAS INTEGRALMENTE COM A CONTA 8414-X</t>
  </si>
  <si>
    <t>VALE TRANSP - AGOSTO/2023 - REF. NF 1627600, PROURBANO, PAGA EM 21/08/2023 - ESTORNO REF. AO RATEIO DE DESPESAS COM VALE TRANSPORTE PAGAS INTEGRALMENTE COM A CONTA 8414-X</t>
  </si>
  <si>
    <t>VALE TRANSP - AGOSTO/2023 - REF. NF 1626083, PROURBANO, PAGA EM 16/08/2023 - ESTORNO REF. AO RATEIO DE DESPESAS COM VALE TRANSPORTE PAGAS INTEGRALMENTE COM A CONTA 8414-X</t>
  </si>
  <si>
    <t>VALE TRANSP - AGOSTO/2023 - REF. NF 1620752, PROURBANO, PAGA EM 03/08/2023 - ESTORNO REF. AO RATEIO DE DESPESAS COM VALE TRANSPORTE PAGAS INTEGRALMENTE COM A CONTA 8414-X</t>
  </si>
  <si>
    <t>GUILHERME CAFE SOARES BENFATTI</t>
  </si>
  <si>
    <t>186</t>
  </si>
  <si>
    <t>REF PLANTOES REALIZADOS DR GUILHERME CAFE SOARES BENFATTI</t>
  </si>
  <si>
    <t>NEOPEDICARE-NEONATAL AND PEDIATRIC INTENSIVE CARE S/S</t>
  </si>
  <si>
    <t>176</t>
  </si>
  <si>
    <t>REF. PLANTOES MEDICOS PARA FABIA PEREIRA MARTINS EM AGOSTO DE 2023 NA NEONATO</t>
  </si>
  <si>
    <t>78612</t>
  </si>
  <si>
    <t>VALE TRANSP - AGOSTO/2023 - REF. NF 149678, SÃO BENTO, PAGA EM 03/08/2023 - ESTORNO REF. AO RATEIO DE DESPESAS COM VALE TRANSPORTE PAGAS INTEGRALMENTE COM A CONTA 8414-X</t>
  </si>
  <si>
    <t>150845</t>
  </si>
  <si>
    <t>86688</t>
  </si>
  <si>
    <t>9594</t>
  </si>
  <si>
    <t>AF N.25540/2023 REF. COMPRA DE LENCO PARA BANHO CONFECCIONADO EM TECIDO SINTETICO  VISCOSE OU MISTA COR BRANCA(CONF.SIAF.)</t>
  </si>
  <si>
    <t>86689 P</t>
  </si>
  <si>
    <t>POLAR FIX INDUSTRIA E COMÉRCIO DE PRODUTOS HOSPITALARES LTDA</t>
  </si>
  <si>
    <t>451906</t>
  </si>
  <si>
    <t>AF N.25544/2023 REF. COMPRA DE COMPRESSA GAZE HIDROFILA 7,5X7,5CM ESTER REGAL,13FIOS PCT 1O</t>
  </si>
  <si>
    <t>VALE TRANSP - AGOSTO/2023 - REF. NF 149300, SÃO BENTO, PAGA EM 27/07/2023 - ESTORNO REF. AO RATEIO DE DESPESAS COM VALE TRANSPORTE PAGAS INTEGRALMENTE COM A CONTA 8414-X</t>
  </si>
  <si>
    <t>VALE TRANSP - AGOSTO/2023 - REF. NF 105569, RÁPIDO D'OESTE, PAGA EM 27/07/2023 - ESTORNO REF. AO RATEIO DE DESPESAS COM VALE TRANSPORTE PAGAS INTEGRALMENTE COM A CONTA 8414-X</t>
  </si>
  <si>
    <t>150573</t>
  </si>
  <si>
    <t>AF N.25559/2023 REF. COMPRA DE FRASCO COLETOR NAO ESTERIL PARA SECRECOES E URINA 1000ML</t>
  </si>
  <si>
    <t>86969 P</t>
  </si>
  <si>
    <t>16498</t>
  </si>
  <si>
    <t>AF N.25561/2023 REF. COMPRA DE SONDA ASPIRACAO; VIAS AEREAS; 12; ESTERIL; DESCARTAVEL; SEM VALVULA; 1 CENTRAL, 2 LATERAIS</t>
  </si>
  <si>
    <t>123743</t>
  </si>
  <si>
    <t>AF N.25542/2023 REF. COMPRA DE SERINGA DESCARTAVEL; 0,5ML-3,0ML; ESTERIL; CONTENDO HEPARINA LITIO BALANCEADA ELETROLITOS</t>
  </si>
  <si>
    <t>VALE TRANSP - AGOSTO/2023 - REF. NF 143201, ITAMARATI, PAGA EM 25/07/2023 - ESTORNO REF. AO RATEIO DE DESPESAS COM VALE TRANSPORTE PAGAS INTEGRALMENTE COM A CONTA 8414-X</t>
  </si>
  <si>
    <t>VALE TRANSP - AGOSTO/2023 - REF. NF 105572, RÁPIDO D'OESTE, PAGA EM 25/07/2023 - ESTORNO REF. AO RATEIO DE DESPESAS COM VALE TRANSPORTE PAGAS INTEGRALMENTE COM A CONTA 8414-X</t>
  </si>
  <si>
    <t>TRANSF VIA MEMO SN C/23-8 - RELATÓRIO CIA NÃO SUS</t>
  </si>
  <si>
    <t>REF PAGAMENTO REALIZADO COM C/ 472-3 (CTI) INDEVIDAMENTE, DEVERIA SER PAGA COM C/23-8 (CUSTO) - RELATÓRIO CIA NÃO SUS</t>
  </si>
  <si>
    <t>4154682334 P</t>
  </si>
  <si>
    <t>ORDEM BANCARIA - PARCELA SETEMBRO/23</t>
  </si>
  <si>
    <t>202309060050334</t>
  </si>
  <si>
    <t>FRESENIUS KABI BRASIL LTDA.</t>
  </si>
  <si>
    <t>1749630</t>
  </si>
  <si>
    <t>AF N.31556/2023 REF. COMPRA DE DIETA ENTERAL, HIPERPROTEICA PARA SISTEMA FECHADO 1,5 KCAL/ML (30090702)</t>
  </si>
  <si>
    <t>32595</t>
  </si>
  <si>
    <t>ESCOLINHAS AGOSTO/2023 ESTORNO DE NF 1906, ERA UMA VEZ, PAGA EM 24/10/2023 COM A C/ 8414-X</t>
  </si>
  <si>
    <t>41224 P</t>
  </si>
  <si>
    <t>CHL STORI JUNIOR SERVICOS MEDICOS</t>
  </si>
  <si>
    <t>127</t>
  </si>
  <si>
    <t>REF. PLANTOES DA UNIDADE CORONARIANA</t>
  </si>
  <si>
    <t>36672 P</t>
  </si>
  <si>
    <t>JOENCK &amp; CASTROS SERVICOS MEDICOS LTDA - ME</t>
  </si>
  <si>
    <t>262</t>
  </si>
  <si>
    <t>REF. SERVICOS MEDICOS NA NEONATOLOGIA PARA LILIAN DE CASTRO EM AGOSTO DE 2023</t>
  </si>
  <si>
    <t>143</t>
  </si>
  <si>
    <t>REF. PLANTOES REALIZADOS PELO DR WESLEY FERREIRA DE ARAUJO NO CENTRO DE TERAPIA INTENSIVA POS-OPERATORIO EM AGOSTO DE 2023.</t>
  </si>
  <si>
    <t>36676 P</t>
  </si>
  <si>
    <t>283</t>
  </si>
  <si>
    <t>REF. SERVICOS MEDICOS PRESTADOS PELA DRA ANA LAURA MARTINS CASEMIRO.</t>
  </si>
  <si>
    <t>ESCOLINHAS - JULHO/2023 - ESTORNO DE NF 1905, ERA UMA VEZ, PAGA EM 24/10/2023 COM A C/ 8414-X</t>
  </si>
  <si>
    <t>61163 P</t>
  </si>
  <si>
    <t>ESCOLINHAS SETEMBRO/2023 ESTORNO DE NFS 284 ART SABER, 546 CUCA LEGAL, 1431 PEQ SAPEQUINHA, 1450 PRIMEIROS PASSOS, PAGAS EM 19/10/2023 COM A C/ 8414-X</t>
  </si>
  <si>
    <t>ACCORSINI CLINICA MEDICA ESPECIALIZADA LTDA</t>
  </si>
  <si>
    <t>330</t>
  </si>
  <si>
    <t>REF.: SERVICOS MEDICOS PRESTADOS PELO DR JONATAS DA SILVA ACCORSINI - MES DE AGOSTO DE 2023 - PLANTOES JUNTO A UNIDADE CORONARIANA</t>
  </si>
  <si>
    <t>37312 P</t>
  </si>
  <si>
    <t>FERNANDO SARAIVA CONEGLIAN</t>
  </si>
  <si>
    <t>135</t>
  </si>
  <si>
    <t>REF.: SERVICOS MEDICOS PRESTADOS - PLANTAO REALIZADO NA UNIDADE CORONARIANA - CAMPUS PELO DR FERNANDO SARAIVA CONEGLIAN EM AGOSTO DE 2023</t>
  </si>
  <si>
    <t>LUIS HENRIQUE CRISPIN LEITE EIRELI</t>
  </si>
  <si>
    <t>152</t>
  </si>
  <si>
    <t>REF.: SERVICOS MEDICOS PRESTADOS PELO DR LUIS HENRIQUE CRISPIN LEITE EM AGOSTO DE 2023 JUNTO A UNIDADE CORONARIANA - CAMPUS (3 PLANTOES)</t>
  </si>
  <si>
    <t>PAVANELI MATOS CLINICA MEDICA LTDA</t>
  </si>
  <si>
    <t>436</t>
  </si>
  <si>
    <t>REF.: SERVICOS MEDICOS PRESTADOS PELA DRA MONIQUE JACOB PAVANELI EM AGOSTO DE 2023 JUNTO A UNIDADE CORONARIANA - CAMPUS</t>
  </si>
  <si>
    <t>RIBEIRO TEIXEIRA SERVICOS MEDICOS EIRELI</t>
  </si>
  <si>
    <t>91</t>
  </si>
  <si>
    <t>REF.: SERVICOS MEDICOS PRESTADOS PELO DR CRISTIANA HONORIO RIBEIRO TEIXEIRA - PLANTOES REALIZADOS  JUNTO A UNIDADE CORONARIANA REF A SETEMBRO DE 2023</t>
  </si>
  <si>
    <t>187</t>
  </si>
  <si>
    <t>REF.: SERVICOS MEDICOS PRESTADOS PELO DR ESTEVAO TELES EM PLANTOES JUNTO A UNIDADE CORONARIANA EM AGOSTO DE 2023</t>
  </si>
  <si>
    <t>125207</t>
  </si>
  <si>
    <t>37318</t>
  </si>
  <si>
    <t>128936</t>
  </si>
  <si>
    <t>AF N.31431/2023 REF. COMPRA DE CEFTAZIDIMA 2 G + AVIBACTAM 500 MG INJETAVEL FRASCO-AMPOLA</t>
  </si>
  <si>
    <t>38779</t>
  </si>
  <si>
    <t>MARTINS &amp; YAMAGUTI SERVICOS MEDICOS LTDA</t>
  </si>
  <si>
    <t>106</t>
  </si>
  <si>
    <t>REF. SERVICOS MEDICOS PRESTADOS NA NEONATOLOGIA DR GUSTAVO XAVIER EM SETEMBRO 2023</t>
  </si>
  <si>
    <t>41207 P</t>
  </si>
  <si>
    <t>180</t>
  </si>
  <si>
    <t>REF. SERVICOS MEDICOS PRESTADOS NA NEONATOLOGIA NO MES DE SETEMBRO 2023 PELO DR</t>
  </si>
  <si>
    <t>PRESERVE-ME PRESTACAO DE SERVICOS MEDICOS LTDA</t>
  </si>
  <si>
    <t>68</t>
  </si>
  <si>
    <t>REF. SERVICOS MEDICOS PRESTADOS NA NEONATOLOGIA NO MES DE SETEMBRO DE 2023 PELA DRA LEANA MARCIA LEAL VIEIRA</t>
  </si>
  <si>
    <t>194</t>
  </si>
  <si>
    <t>REF.SERVICOS MEDICOS REALIZADOS JUNTO A NEONATOLOGIA NO MES DE SETEMBRO PELO DR EDUARDO ANTONIO DE SOUSA ORLANDIN</t>
  </si>
  <si>
    <t>ESCOLINHAS SETEMBRO/2023 ESTORNO DE NFS 4841 BARÃOZINHO, 350 TIA OLIVIA, PAGAS EM 24/10/2023 COM A C/ 8414-X</t>
  </si>
  <si>
    <t>ESCOLINHAS AGOSTO/2023 ESTORNO DE NF 9130, SONHOS E MIMOS, PAGA EM 27/09/2023 COM A C/ 8414-X</t>
  </si>
  <si>
    <t>61862</t>
  </si>
  <si>
    <t>67749</t>
  </si>
  <si>
    <t>REF. PARCELA RETIDA DOS FUNCIONARIOS - EMPRESTIMO CONSIGNADO - FOLHA DE PAGAMENTO SETEMBRO/2023</t>
  </si>
  <si>
    <t>82254</t>
  </si>
  <si>
    <t>82270 P</t>
  </si>
  <si>
    <t>32608</t>
  </si>
  <si>
    <t>41208</t>
  </si>
  <si>
    <t>82281 P</t>
  </si>
  <si>
    <t>61864 P</t>
  </si>
  <si>
    <t>FP 10/2023 - RESCISÃO</t>
  </si>
  <si>
    <t>REF. MEMO VERBAS RESCISORIAS - MATRICULA N° 10179 - SORAYA LIEMI FUKAMICHI FIAMENGUI.</t>
  </si>
  <si>
    <t>37311 P</t>
  </si>
  <si>
    <t>CHIERICE &amp; ABBUD PREST. MEDICA E EDUC. LTDA - ME</t>
  </si>
  <si>
    <t>1151</t>
  </si>
  <si>
    <t>REF.SERVICOS MEDICOS PRESTADOS DRA ANA JULIA ABBUD CHIERICE NO MES DE AGOSTO DE 2023 JUNTO A UNIDADE CORONARIANA - CAMPUS (2 PLANTOES)</t>
  </si>
  <si>
    <t>23095</t>
  </si>
  <si>
    <t>41225</t>
  </si>
  <si>
    <t>302</t>
  </si>
  <si>
    <t>REF. SERVICO DE NEONATOLOGIA PRESTADOS EM SETEMBRO 2023 DRA THAIS IWASHITA LAGES</t>
  </si>
  <si>
    <t>41226</t>
  </si>
  <si>
    <t>211</t>
  </si>
  <si>
    <t>REF. PLANTOES REALIZADOS NA SALA VERMELHA DA UE DR DOUGLAS ALEXANDRE DO ESPIRITO SANTO EM AGOSTO DE 2023 (1 PLANTOES)</t>
  </si>
  <si>
    <t>43864 P</t>
  </si>
  <si>
    <t>REF. PLANTOES MEDICOS REALIZADOS NA SALA VERMELHA DA UNIDADE DE EMERGENCIA EM AGOSTO DE 2023 PELA DRA ANNA CRISTINA BERTOLDI LEMOS TEODORO (3 PLANTOES)</t>
  </si>
  <si>
    <t>24</t>
  </si>
  <si>
    <t>REF. PLANTOES REALIZADOS NA SALA VERMELHA DA UNIDADE DE EMERGENCIA EM AGOSTO DE 2023 (4 PLANTOES) PELA DRA LILIANE DE OLIVEIRA MIRANDA</t>
  </si>
  <si>
    <t>MMORATO SERVICOS MEDICOS LTDA</t>
  </si>
  <si>
    <t>33</t>
  </si>
  <si>
    <t>REF.: SERVICOS MEDICOS PRESTADOS PELO DR MARCELINO QUAGLIA MORATO - PLANTOES JUNTO A EQUIPE DE CIRURGIA DE URGENCIA E SALA DE TRAUMA REFERENTE A AGOSTO DE 2023</t>
  </si>
  <si>
    <t>126</t>
  </si>
  <si>
    <t>REF.: SERVICOS MEDICOS PRESTADOS PELO DR JOAO VICTOR MARTISN - PLANTOES NA SALA VERMELHA EM AGOSTO DE 2023</t>
  </si>
  <si>
    <t>152426</t>
  </si>
  <si>
    <t>43871</t>
  </si>
  <si>
    <t>REF. FGTS MEMO VERBAS RESCISORIAS - MATRICULA N° 10179 - SORAYA LIEMI FUKAMICHI FIAMENGUI.</t>
  </si>
  <si>
    <t>REF. MEMO VERBAS RESCISORIAS - MATRIC. 9247 - RENATA FILLIETTAZ SIMOES.</t>
  </si>
  <si>
    <t>44949</t>
  </si>
  <si>
    <t>44948 P</t>
  </si>
  <si>
    <t>6744</t>
  </si>
  <si>
    <t>44960 P</t>
  </si>
  <si>
    <t>257479</t>
  </si>
  <si>
    <t>20745</t>
  </si>
  <si>
    <t>44963 P</t>
  </si>
  <si>
    <t>22945</t>
  </si>
  <si>
    <t>46015</t>
  </si>
  <si>
    <t>9611</t>
  </si>
  <si>
    <t>46016</t>
  </si>
  <si>
    <t>FP 09/2023 - ASHCRP</t>
  </si>
  <si>
    <t xml:space="preserve">REF. CONTRIBUICAO SINDICAL DE 01/09/2023 A 30/09/2023 - ASHCRP.		</t>
  </si>
  <si>
    <t>98</t>
  </si>
  <si>
    <t>REF. SERVICOS MEDICOS PRESTADOS PELO DR GUSTAVO XAVIER YAMAGUTI</t>
  </si>
  <si>
    <t>52374</t>
  </si>
  <si>
    <t>DUPATRI HOSPITALAR COMERCIO, IMPORTAÇÃO E EXPORTAÇÃO LTDA.</t>
  </si>
  <si>
    <t>346492</t>
  </si>
  <si>
    <t>AF N.28913/2023 REF. COMPRA DE MICAFUNGINA SODICA INJETAVEL FRASCO-AMPOLA 100 MG</t>
  </si>
  <si>
    <t>52380</t>
  </si>
  <si>
    <t>48</t>
  </si>
  <si>
    <t>REF. PLANTOES REALIZADOS NO MES DE SETEMBRO DE 2023 - DRA AMANDA SANAE ESAKI.</t>
  </si>
  <si>
    <t>59655 P</t>
  </si>
  <si>
    <t>99</t>
  </si>
  <si>
    <t>REF. PRESTACAO DE SERVICOS MEDICOS REF SETEMBRO/2023 - DR RENATO RAMON DA CRUZ</t>
  </si>
  <si>
    <t>149</t>
  </si>
  <si>
    <t>REF.: SERVICOS MEDICOS PRESTADOS PELA DRA MARIA FERNANDA FERRARI BALTHAZAR JACOB EM PLANTOES REALIZADAS JUNTO AO SERVICO DE NEONATO NO MES DE SETEMBRO DE 2023</t>
  </si>
  <si>
    <t>59659 P</t>
  </si>
  <si>
    <t>133</t>
  </si>
  <si>
    <t>REF. SERVICOS MEDICOS PRESTADOS - SALA VERMELHA - REF  SETEMBRO/2023 - DRA ANA CAROLINA MONGELLI TRINDADE</t>
  </si>
  <si>
    <t>130</t>
  </si>
  <si>
    <t>REF. SERVICOS MEDICOS PRESTADOS PELO DR CLAUDIO HUMBERTO LANDIM STORI JUNIOR JUNTO A UNIDADE CORONARIANA - CAMPUS NO MES DE SETEMBRO/2023.</t>
  </si>
  <si>
    <t>59660 P</t>
  </si>
  <si>
    <t>137</t>
  </si>
  <si>
    <t>REF. SERVICOS PRESTADOS DE MEDICINA PELO DR FERNANDO SARAIVA CONEGLIAN NO MES DE SETEMBRO/2023.</t>
  </si>
  <si>
    <t>156</t>
  </si>
  <si>
    <t>REF. SERVICOS MEDICOS PRESTADOS PELO DR LUIS HENRIQUE CRISPIN LEITE, PLANTOES REALIZADOS NO MES DE SETEMBRO DE 2023.</t>
  </si>
  <si>
    <t>463</t>
  </si>
  <si>
    <t>REF. SERVICOS MEDICOS PRESTADOS UCO REF SETEMBRO/2023 - DRA MONIQUE JACOB PAVANELI</t>
  </si>
  <si>
    <t>REF.: SERVICOS MEDICOS PRESTADOS PELO DR CRISTIANA HONORIO RIBEIRO TEIXEIRA - PLANTOES REALIZADOS  JUNTO A UNIDADE CORONARIANA REF A AGOSTO DE 2023</t>
  </si>
  <si>
    <t>196</t>
  </si>
  <si>
    <t>REF. SERVICOS MEDICOS PRESTADOS PELO DR ESTEVAO TELES - REF SETEMBRO/2023</t>
  </si>
  <si>
    <t>1308</t>
  </si>
  <si>
    <t>59673</t>
  </si>
  <si>
    <t>1162</t>
  </si>
  <si>
    <t>REF. SERVICOS MEDICOS PRESTADOS NO MES DE SETEMBRO/2023, DRA ANA JULIA ABBUD CHIERICE.</t>
  </si>
  <si>
    <t>59676</t>
  </si>
  <si>
    <t>552</t>
  </si>
  <si>
    <t>REF. SERVICOS MEDICOS PRESTADOS JUNTO AO SERVICO DE NEONATOLOGIA REF SETEMBRO DE 2023 PRESTADOS PELA DRA JULIANA DIAS CRIVELENTI PEREIRA FERNANDES.</t>
  </si>
  <si>
    <t>61154</t>
  </si>
  <si>
    <t>48705</t>
  </si>
  <si>
    <t>FP 09/2023 - VT</t>
  </si>
  <si>
    <t>VALE TRANSP - SETEMBRO/2023 - REF. NF 106047, RÁPIDO D'OESTE, PAGA EM 25/08/2023 - ESTORNO REF. AO RATEIO DE DESPESAS COM VALE TRANSPORTE PAGAS INTEGRALMENTE COM A CONTA 8414-X</t>
  </si>
  <si>
    <t>VALE TRANSP - SETEMBRO/2023 - REF. NF 61349, RIBE, PAGA EM 25/08/2023 - ESTORNO REF. AO RATEIO DE DESPESAS COM VALE TRANSPORTE PAGAS INTEGRALMENTE COM A CONTA 8414-X</t>
  </si>
  <si>
    <t>VALE TRANSP - SETEMBRO/2023 - REF. NF 144315, ITAMARATI, PAGA EM 25/08/2023 - ESTORNO REF. AO RATEIO DE DESPESAS COM VALE TRANSPORTE PAGAS INTEGRALMENTE COM A CONTA 8414-X</t>
  </si>
  <si>
    <t>VALE TRANSP - SETEMBRO/2023 - REF. NF 150575, SÃO BENTO, PAGA EM 25/08/2023 - ESTORNO REF. AO RATEIO DE DESPESAS COM VALE TRANSPORTE PAGAS INTEGRALMENTE COM A CONTA 8414-X</t>
  </si>
  <si>
    <t>3TCG MEDICOS ASSOCIADOS LTDA-PIS/COFINS/CSLL 4,65%</t>
  </si>
  <si>
    <t>61863 P</t>
  </si>
  <si>
    <t>FERNANDES E PEREIRA CLINICA MEDICA LTDA-IRRF 1,5%</t>
  </si>
  <si>
    <t>FERNANDES E PEREIRA CLINICA MEDICA LTDA-PIS/COFINS/CSLL 4,65%</t>
  </si>
  <si>
    <t>IWASHITA SERVIÇOS MÉDICOS LTDA.-IRRF 1,5%</t>
  </si>
  <si>
    <t>IWASHITA SERVIÇOS MÉDICOS LTDA.-PIS/COFINS/CSLL 4,65%</t>
  </si>
  <si>
    <t>JOENCK &amp; CASTROS SERVICOS MEDICOS LTDA - ME-IRRF 1,5%</t>
  </si>
  <si>
    <t>MF PUGA CLINICA MEDICA S/S LTDA-IRRF 1,5%</t>
  </si>
  <si>
    <t>MF PUGA CLINICA MEDICA S/S LTDA-PIS/COFINS/CSLL 4,65%</t>
  </si>
  <si>
    <t>NEOPEDICARE-NEONATAL AND PEDIATRIC INTENSIVE CARE S/S-IRRF 1,5%</t>
  </si>
  <si>
    <t>NEOPEDICARE-NEONATAL AND PEDIATRIC INTENSIVE CARE S/S-PIS/COFINS/CSLL 4,65%</t>
  </si>
  <si>
    <t>PRESERVE-ME PRESTACAO DE SERVICOS MEDICOS LTDA-IRRF 1,5%</t>
  </si>
  <si>
    <t>64</t>
  </si>
  <si>
    <t>REF.: SERVICOS MEDICOS PRESTADOS PELA DRA LEANE MARCIA LEAL VIEIRA REFERENTE  APLANTOES REALIZADOS JUNTO AO SERVICO DE NEONATOLOGIA NO MES DE AGOSTO DE 2023</t>
  </si>
  <si>
    <t>TRINDADE E MARTINS SERVICOS MEDICOS S/S-PIS/COFINS/CSLL 4,65%</t>
  </si>
  <si>
    <t>VALE TRANSP - SETEMBRO/2023 - REF. NF 150580, SÃO BENTO, PAGA EM 25/08/2023 - ESTORNO REF. AO RATEIO DE DESPESAS COM VALE TRANSPORTE PAGAS INTEGRALMENTE COM A CONTA 8414-X</t>
  </si>
  <si>
    <t>FLUKKA FARMACIA DE MANIPULAÇÃO LTDA-ME</t>
  </si>
  <si>
    <t>34509</t>
  </si>
  <si>
    <t>AF N.31983/2023 REF. COMPRA DE MILRINONA, LACTATO INJETAVEL AMPOLA 10 MG 10 ML</t>
  </si>
  <si>
    <t>61889</t>
  </si>
  <si>
    <t>REF.  PLANTOES MEDICOS PARA RUBENS YOSHINORI KA NA UNIDADE DE EMERGENCIA EM AGOSTO DE 2023 (9 PLANTOES)</t>
  </si>
  <si>
    <t>67748 P</t>
  </si>
  <si>
    <t>SFPOTON SERVICOS MEDICOS LTDA</t>
  </si>
  <si>
    <t>58</t>
  </si>
  <si>
    <t>REF.: SERVICOS MEDICOS PRETADOS PELA DRA SILMARA FACHETTI POTON EM PLANTOES REALIZADOS JUNTO AO CENTRO DE TERAPIA INTENSIVA ADULTO - CAMPUS (ISOLAMENTO COVID) E AUXILIO NA COBERTURA DA ESCALA DO CTI GERAL - REF AGOSTO DE 2023</t>
  </si>
  <si>
    <t>VALE TRANSP - SETEMBRO/2023 - REF. NF 1643295,PROURBANO, PAGA EM 20/09/2023 - ESTORNO REF. AO RATEIO DE DESPESAS COM VALE TRANSPORTE PAGAS INTEGRALMENTE COM A CONTA 8414-X</t>
  </si>
  <si>
    <t>152503</t>
  </si>
  <si>
    <t>67763 P</t>
  </si>
  <si>
    <t>162400</t>
  </si>
  <si>
    <t>9001</t>
  </si>
  <si>
    <t>67770 P</t>
  </si>
  <si>
    <t>104609</t>
  </si>
  <si>
    <t>454854</t>
  </si>
  <si>
    <t>1505</t>
  </si>
  <si>
    <t>131638</t>
  </si>
  <si>
    <t>67776 P</t>
  </si>
  <si>
    <t>131187</t>
  </si>
  <si>
    <t>131188</t>
  </si>
  <si>
    <t>3617841</t>
  </si>
  <si>
    <t>82252</t>
  </si>
  <si>
    <t>82253</t>
  </si>
  <si>
    <t>VALE TRANSP - SETEMBRO/2023 - REF. NF 151800,SÃO BENTO, PAGA EM 20/09/2023 - ESTORNO REF. AO RATEIO DE DESPESAS COM VALE TRANSPORTE PAGAS INTEGRALMENTE COM A CONTA 8414-X</t>
  </si>
  <si>
    <t>VALE TRANSP - SETEMBRO/2023 - REF. NF 106465, RÁPIDO D'OESTE, PAGA EM 14/09/2023 - ESTORNO REF. AO RATEIO DE DESPESAS COM VALE TRANSPORTE PAGAS INTEGRALMENTE COM A CONTA 8414-X</t>
  </si>
  <si>
    <t>VALE TRANSP - SETEMBRO/2023 - REF. NF 1640408, PROURBANO, PAGA EM 14/09/2023 - ESTORNO REF. AO RATEIO DE DESPESAS COM VALE TRANSPORTE PAGAS INTEGRALMENTE COM A CONTA 8414-X</t>
  </si>
  <si>
    <t>VALE TRANSP - SETEMBRO/2023 - REF. NF 151576, SÃO BENTO, PAGA EM 14/09/2023 - ESTORNO REF. AO RATEIO DE DESPESAS COM VALE TRANSPORTE PAGAS INTEGRALMENTE COM A CONTA 8414-X</t>
  </si>
  <si>
    <t>REF DEVOLUCAO DO VALOR PAGO ANTES DA ASSINATURA (02/08/2023) DO CONVÊNIO 01/2022 - HC-CTI ATRAVES DO 4º TERMO DE RERRATIFICACAO</t>
  </si>
  <si>
    <t>1651578</t>
  </si>
  <si>
    <t>ORDEM BANCARIA PARCELA OUTUBRO 23</t>
  </si>
  <si>
    <t>202310060041463</t>
  </si>
  <si>
    <t>Reserva Ténica</t>
  </si>
  <si>
    <t>AF N.36305/2023 REF. COMPRA DE ESCOVA DENTAL MONOBLOCO INFANTIL</t>
  </si>
  <si>
    <t>35318 P</t>
  </si>
  <si>
    <t>AF N.35981/2023 REF. COMPRA DE ALCOOL ETILICO HIDRATADO; ANTISSEPSIA; 70%; ALMOTOLIA 100ML</t>
  </si>
  <si>
    <t>FOX INDUSTRIA E COMÉRCIO DE MATERIAIS MÉDICOS E HOSPITALARES EIRELI-EPP</t>
  </si>
  <si>
    <t>AF N.25574/2023 REF. COMPRA DE FRALDA DESCARTAVEL P/ADULTO COM ELASTICO NAS PERNAS TAMANHO GRANDE</t>
  </si>
  <si>
    <t>106430 P</t>
  </si>
  <si>
    <t>AF N.35980/2023 REF. COMPRA DE LENCO PARA BANHO CONFECCIONADO EM TECIDO SINTETICO  VISCOSE OU MISTA COR BRANCA(CONF.SIAF.)</t>
  </si>
  <si>
    <t>106438 P</t>
  </si>
  <si>
    <t>AF N.36312/2023 REF. COMPRA DE COMPRESSA GAZE HIDROFILA 7,5X7,5CM ESTER REGAL,13FIOS PCT 1O</t>
  </si>
  <si>
    <t>35313 P</t>
  </si>
  <si>
    <t>AF N.36248/2023 REF. COMPRA DE CATETER DUPLO LUMEN P/INFUSAO VENOSA CENTRAL 7FR 18G</t>
  </si>
  <si>
    <t>AF N.36208/2023 REF. COMPRA DE SERINGA DESC 20ML S/AGULHA MANUAL SLIP; ESTERIL</t>
  </si>
  <si>
    <t>35324 P</t>
  </si>
  <si>
    <t>AF N.36313/2023 REF. COMPRA DE SONDA ASPIRACAO; VIAS AEREAS; 12; ESTERIL; DESCARTAVEL; SEM VALVULA; 1 CENTRAL, 2 LATERAIS</t>
  </si>
  <si>
    <t>AF N.36308/2023 REF. COMPRA DE AGULHA ASPIRACAO MEDIC.25X12MM OU 40X12MM</t>
  </si>
  <si>
    <t>35327 P</t>
  </si>
  <si>
    <t>AF N.36309/2023 REF. COMPRA DE SERINGA DESCART 1ML C/AG INTEGRADA</t>
  </si>
  <si>
    <t>AF N.36239/2023 REF. COMPRA DE CONJUNTO TRAQUEOSTOMIA PERCUTANEA; DESCARTAVEL; ESTERIL; 8MM</t>
  </si>
  <si>
    <t>INJEX INDUSTRIAS CIRURGICAS LTDA</t>
  </si>
  <si>
    <t>AF N.25562/2023 REF. COMPRA DE SERINGA DESC 20ML S/AGULHA MANUAL LOCK</t>
  </si>
  <si>
    <t>AF N.36244/2023 REF. COMPRA DE CATETER VENOSO CENTRAL INSERCAO PERIFERICA(PICC/CCI) 1,9FR A 2,0FR, MONOLUMEN,  (CONF. SIAF.)</t>
  </si>
  <si>
    <t>AF N.36240/2023 REF. COMPRA DE FENTANILA INJETAVEL AMPOLA OU FRASCO-AMPOLA 0,5 MG 10 ML</t>
  </si>
  <si>
    <t>MEDILAR IMPORTAÇÃO E DISTRIBUIÇÃO DE PRODUTOS MÉDICOS LTDA</t>
  </si>
  <si>
    <t>AF N.28795/2023 REF. COMPRA DE NOREPINEFRINA, HEMITARTARATO INJ AMP 8 MG/4 ML (NOREPINEFRINA BASE 4 MG/4 ML)</t>
  </si>
  <si>
    <t>AF N.33359/2023 REF. COMPRA DE ALFAPORACTANTO SUSPENSAO ESTERIL FRASCO-AMPOLA 240 MG 3 ML</t>
  </si>
  <si>
    <t>AF N.35559/2023 REF. COMPRA DE TIGECICLINA INJETAVEL FRASCO-AMPOLA 50 MG</t>
  </si>
  <si>
    <t>GRIFOLS BRASIL LTDA</t>
  </si>
  <si>
    <t>AF N.33358/2023 REF. COMPRA DE ALBUMINA HUMANA SERICA 20% (200 MG/ML) INJ FR-AMP 50 ML</t>
  </si>
  <si>
    <t>UNITED MEDICAL LTDA.</t>
  </si>
  <si>
    <t>AF N.28801/2023 REF. COMPRA DE ANFOTERICINA B LIPOSSOMAL INJETAVEL FRASCO-AMPOLA 50 MG</t>
  </si>
  <si>
    <t>FOLHA DE PAGAMENTO - ADIANT. 13° SALÁRIO</t>
  </si>
  <si>
    <t>FP 11/2023 - 13º ADTO</t>
  </si>
  <si>
    <t>REF. ADIANTAMENTO DE 13º SALARIO - 1ª PARCELA.</t>
  </si>
  <si>
    <t>ESCOLINHAS SETEMBRO/2023 ESTORNO DE NF 9394, SONHOS E MIMOS, PAGA EM 45231 COM A C/ 8414-X</t>
  </si>
  <si>
    <t>ESCOLINHAS OUT/23 NFS 1461-PEQ SAPEQUINHA 296-ART SABER 358-TIA OLIVIA 549-CUCA LEGAL PAGAS EM 21/11/23</t>
  </si>
  <si>
    <t>106445 P</t>
  </si>
  <si>
    <t>ESCOLINHAS OUT/23 1490-PRIMEIROS PASSOS 6788-BARAOZINHO PAGAS EM 22/11/23</t>
  </si>
  <si>
    <t>VEROCHEQUE</t>
  </si>
  <si>
    <t>VALE ALIMENTAÇÃO OUTUBRO/2023 - VEROCHEQUE, NF 6710625, PAGO INTEGRALMENTE COM A 8414-X EM 17/11/2023</t>
  </si>
  <si>
    <t>48046 P</t>
  </si>
  <si>
    <t>VALE ALIMENTAÇÃO OUTUBRO/2023 - VEROCHEQUE, NF 6710625, PAGO INTEGRALMENTE COM A 8414-X EM 17/11/2023 - TAXA DE REEMISSÃO DE CARTÃO</t>
  </si>
  <si>
    <t xml:space="preserve">EMPRESTIMO CONSIGNADO SANTANDER </t>
  </si>
  <si>
    <t>FP 10/2023 - EMP. CONSIGNADO</t>
  </si>
  <si>
    <t>REF. PARCELA RETIDA DOS FUNCIONARIOS - EMPRESTIMO CONSIGNADO - FOLHA DE PAGAMENTO OUTUBRO/2023.</t>
  </si>
  <si>
    <t>REF. PARCELA RETIDA DOS FUNCIONARIOS - EMPRESTIMO CONSIGNADO - FOLHA DE PAGAMENTO OUTUBRO/2023</t>
  </si>
  <si>
    <t>FP 12/2023 - FÉRIAS</t>
  </si>
  <si>
    <t>FOLHA DE PAGAMENTO - FÉRIAS.</t>
  </si>
  <si>
    <t>FP 10/2023 - FGTS</t>
  </si>
  <si>
    <t>REF. ESTORNO DA GUIA DE FGTS PAGA INTEGRALMENTE COM A CONTA 8414-X - COMPETENCIA 10/2023.</t>
  </si>
  <si>
    <t>FP 10/2023</t>
  </si>
  <si>
    <t>REF. FOLHA DE PAGAMENTO - COMPETENCIA 10/2023.</t>
  </si>
  <si>
    <t>FP 10/2023 - INSS</t>
  </si>
  <si>
    <t>48665 P</t>
  </si>
  <si>
    <t>FP 10/2023 - IRRF</t>
  </si>
  <si>
    <t>FP 11/2023 - RESCISÃO</t>
  </si>
  <si>
    <t>REF. MEMO VERBAS RESCISORIAS - MATRICULA N° 10326 - NERIS TSUJI</t>
  </si>
  <si>
    <t>FP 10/2023 - SINDESS</t>
  </si>
  <si>
    <t>FP 10/2023 - ASTSRP</t>
  </si>
  <si>
    <t>REF. CONTRIBUICAO SINDICAL (MENSALIDADE) REF. OUTUBRO/2023</t>
  </si>
  <si>
    <t>50611 P</t>
  </si>
  <si>
    <t xml:space="preserve">REF. CONTRIBUICAO SINDICAL (CONVENIO) REF. OUTUBRO/2023		</t>
  </si>
  <si>
    <t>FP 10/2023 - ASHCRP</t>
  </si>
  <si>
    <t>REF. CONTRIBUICAO SINDICAL DE 01/10/2023 A 31/10/2023 - ASHCRP.</t>
  </si>
  <si>
    <t>FP 10/2023 - VT</t>
  </si>
  <si>
    <t>VALE TRANSP - OUTUBRO/2023 - REF. NF 1644648, PROURBANO, PAGA EM 25/09/2023 - ESTORNO REF. AO RATEIO DE DESPESAS COM VALE TRANSPORTE PAGAS INTEGRALMENTE COM A CONTA 8414-X</t>
  </si>
  <si>
    <t>VALE TRANSP - OUTUBRO/2023 - REF. NF 61733, RIBE, PAGA EM 25/09/2023 - ESTORNO REF. AO RATEIO DE DESPESAS COM VALE TRANSPORTE PAGAS INTEGRALMENTE COM A CONTA 8414-X</t>
  </si>
  <si>
    <t>VALE TRANSP - OUTUBRO/2023 - REF. NF 153043, SÃO BENTO, PAGA EM 17/10/2023 - ESTORNO REF. AO RATEIO DE DESPESAS COM VALE TRANSPORTE PAGAS INTEGRALMENTE COM A CONTA 8414-X</t>
  </si>
  <si>
    <t>VALE TRANSP - OUTUBRO/2023 - REF. NF 152671, SÃO BENTO, PAGA EM 04/10/2023 - ESTORNO REF. AO RATEIO DE DESPESAS COM VALE TRANSPORTE PAGAS INTEGRALMENTE COM A CONTA 8414-X</t>
  </si>
  <si>
    <t>VALE TRANSP - OUTUBRO/2023 - REF. NF 8793, SERTANEZINA, PAGA EM 25/09/2023 - ESTORNO REF. AO RATEIO DE DESPESAS COM VALE TRANSPORTE PAGAS INTEGRALMENTE COM A CONTA 8414-X</t>
  </si>
  <si>
    <t>VALE TRANSP - OUTUBRO/2023 - REF. NF 106577, RÁPIDO D'OESTE, PAGA EM 25/09/2023 - ESTORNO REF. AO RATEIO DE DESPESAS COM VALE TRANSPORTE PAGAS INTEGRALMENTE COM A CONTA 8414-X</t>
  </si>
  <si>
    <t>VALE TRANSP - OUTUBRO/2023 - REF. NF 145251, ITAMARATI, PAGA EM 25/09/2023 - ESTORNO REF. AO RATEIO DE DESPESAS COM VALE TRANSPORTE PAGAS INTEGRALMENTE COM A CONTA 8414-X</t>
  </si>
  <si>
    <t>VALE TRANSP - OUTUBRO/2023 - REF. NF 151894, SÃO BENTO, PAGA EM 25/09/2023 - ESTORNO REF. AO RATEIO DE DESPESAS COM VALE TRANSPORTE PAGAS INTEGRALMENTE COM A CONTA 8414-X</t>
  </si>
  <si>
    <t>VALE TRANSP - OUTUBRO/2023 - REF. NF 152041, SÃO BENTO, PAGA EM 25/09/2023 - ESTORNO REF. AO RATEIO DE DESPESAS COM VALE TRANSPORTE PAGAS INTEGRALMENTE COM A CONTA 8414-X</t>
  </si>
  <si>
    <t>VALE TRANSP - OUTUBRO/2023 - REF. NF 1656312, PROURBANO, PAGA EM 17/10/2023 - ESTORNO REF. AO RATEIO DE DESPESAS COM VALE TRANSPORTE PAGAS INTEGRALMENTE COM A CONTA 8414-X</t>
  </si>
  <si>
    <t>VALE TRANSP - OUTUBRO/2023 - REF. NF 151898, SÃO BENTO, PAGA EM 25/09/2023 - ESTORNO REF. AO RATEIO DE DESPESAS COM VALE TRANSPORTE PAGAS INTEGRALMENTE COM A CONTA 8414-X</t>
  </si>
  <si>
    <t>AF N.35725/2023, 35715/2023 REF. COMPRA DE SERVICO DE MANIPULACAO E FORNECIMENTO DE EMULSAO LIPIDICA A 20% (90020625), SERVICO DE MANIPULACAO E FORNECIMENTO DE NUTRICAO PARENTERAL NP3 (90020637), SERVICO DE MANIPULACAO E FORNECIMENTO DE NUTRICAO PARE</t>
  </si>
  <si>
    <t>36342 P</t>
  </si>
  <si>
    <t>AF N.38043/2023 REF. COMPRA DE SERVICO DE MANIPULACAO E FORNECIMENTO DE EMULSAO LIPIDICA A 20% (90020625), SERVICO DE MANIPULACAO E FORNECIMENTO DE NUTRICAO PARENTERAL NP3 (90020637), SERVICO DE MANIPULACAO E FORNECIMENTO DE NUTRICAO PARENTERAL NP1 (</t>
  </si>
  <si>
    <t>AF N.33620/2023 REF. COMPRA DE SERVICO DE MANIPULACAO E FORNECIMENTO DE EMULSAO LIPIDICA A 20% (90020625), SERVICO DE MANIPULACAO E FORNECIMENTO DE NUTRICAO PARENTERAL NP3 (90020637), SERVICO DE MANIPULACAO E FORNECIMENTO DE NUTRICAO PARENTERAL NP1 (</t>
  </si>
  <si>
    <t>REF. 2 PLANTOES REALIZADOS NO MES DE SETEMBRO DE 2023 DR TRAJANO AGUIAR PIRES GONCALVES - PLANTOES JUNTO AO  SERVICOS DE NEUROLOGIA DA UNIDADE DE EMERGENCIA</t>
  </si>
  <si>
    <t>REF. SERVICOS MEDICOS PRESTADOS JUNTO AO SERVICO DE NEOPATOLOGIA REF OUTUBRO DE 2023 - DRA JULIANA DIAS CRIVELENTI PEREIRA FERNANDES.</t>
  </si>
  <si>
    <t>38042 P</t>
  </si>
  <si>
    <t>REF. PLANTOES REALIZADOS NA ALA NEONATOLOGIA DO HCFMRP - USP NA COMPETENCIA OUTUBRO DE 2023 - DRA THAIS IWASHITA LAGES.</t>
  </si>
  <si>
    <t>REF PLANTOES REALIZADOS DR GUILHERME CAFE SOARES BENFATTI JUNTO A EQUIPE DE CIRURGIA DE URGENCIA DE TRAUMA DA UE - SETEMBRO DE 2023</t>
  </si>
  <si>
    <t>REF. PLANTOES REALIZADOS NO MES DE OUTUBRO DE 2023.</t>
  </si>
  <si>
    <t>48033 P</t>
  </si>
  <si>
    <t>REF. PLANTOES MEDICOS REALIZADOS JUNTO AO SERVICO DE NEUROLOGIA DA UNIDADE DE EMERGENCIA NO MES DE OUTUBRO DE 2023.</t>
  </si>
  <si>
    <t>REF. SERVICOS MEDICOS PRESTADOS JUNTO AO SERVICO DE NEONATOLOGIA REF OUTUBRO DE 2023 - DRA FABIA PEREIRA MARTINS CELINI.</t>
  </si>
  <si>
    <t>REF. PRESTACAO DE SERVICOS REF OUTUBRO DE 2023.</t>
  </si>
  <si>
    <t>REF. SERVICOS MEDICOS PRESTADOS JUNTO AO SERVICO DE NEONATOLOGIA REF OUTUBRO DE 2023 - DR EDUARDO ANTONIO DE SOUSA ORLANDIN</t>
  </si>
  <si>
    <t>REF. 2 PLANTOES REALIZADOS NO MES DE OUTUBRO DE 2023 NA SALA DE URGENCIAS NEUROLOGICAS (BOX DA NEUROLOGIA)</t>
  </si>
  <si>
    <t>REF. PLANTOES REALIZADOS NA SALA VERMELHA DA UE DR DOUGLAS ALEXANDRE DO ESPIRITO SANTO EM SETEMBRO DE 2023 (1 PLANTOES)</t>
  </si>
  <si>
    <t>48664 P</t>
  </si>
  <si>
    <t>REF. PLANTOES REALIZADOS PELO DR WESLEY FERREIRA DE ARAUJO NA UTIPO REF SETEMBRO/2023.</t>
  </si>
  <si>
    <t>JOENCK &amp; CASTROS SERVICOS MEDICOS LTDA - ME-PIS/COFINS/CSLL 4,65%</t>
  </si>
  <si>
    <t>PRESERVE-ME PRESTACAO DE SERVICOS MEDICOS LTDA-PIS/COFINS/CSLL 4,65%</t>
  </si>
  <si>
    <t>50612 P</t>
  </si>
  <si>
    <t>REF. PLANTOES REALIZADOS NA SALA VERMELHA DA UNIDADE DE EMERGENCIA EM SETEMBRO DE 2023 (7 PLANTOES) PELA DRA LILIANE DE OLIVEIRA MIRANDA</t>
  </si>
  <si>
    <t>REF. SERVICOS MEDICOS PRESTADOS REF OUTUBRO DE 2023 - DR THIRE BAGGIO MACHADO MARAZZI</t>
  </si>
  <si>
    <t>52600 P</t>
  </si>
  <si>
    <t>REF. SERVICOS MEDICOS PRESTADOS JUNTO AO SERVICO DE NEONATOLOGIA REF OUTUBRO DE 2023 - DRA MARIA FERNANDA FERRARI BALTHAZAR JACOB</t>
  </si>
  <si>
    <t>REF. 2 PLANTOES REALIZADOS NO MES DE AGOSTO DE 2023 DR TRAJANO AGUIAR PIRES GONCALVES - PLANTOES JUNTO AO  SERVICOS DE NEUROLOGIA DA UNIDADE DE EMERGENCIA</t>
  </si>
  <si>
    <t>REF. PLANTOES MEDICOS JUNTO AO SERVICO DE NEUROLOGIA DA UNIDADE DE EMERGENCIA EM AGOSTO DE 2023 (4 PLANTOES) PELO DR THIRE BAGGIO MACHADO MARAZZI</t>
  </si>
  <si>
    <t>REF. SERVICOS MEDICOS PRESTADOS PELA DRA ANA LAURA MARTINS CASEMIRO PLANTOES REALIZADOS PELOS MEDICOS JUNTO AO CENTRO DE TERAPIA INTENSIVA POS- OPERATORIO NO MES DE SETEMBRO DE 2023</t>
  </si>
  <si>
    <t>63642 P</t>
  </si>
  <si>
    <t>REF.: SERVICOS MEDICOS PRESTADOS PELO DR JONATAS DA SILVA ACCORSINI - MES DE SETEMBRO DE 2023 - PLANTOES JUNTO A UNIDADE CORONARIANA</t>
  </si>
  <si>
    <t>REF. PLANTOES REALIZADOS NO MES DE AGOSTO DE 2023 - DRA AMANDA SANAE ESAKI - PLANTOES JUNTO AO SERVICO DE NEUROLOGIA DA UNIDADE DE EMERGENCIA</t>
  </si>
  <si>
    <t>REF.: SERVICOS MEDICOS PRESTADOS PELA DRA TOMASIA OLIVEIRA DE HOLANDA MONTEIRO FREZATI - PLANTOES REALIZADOS JUNTO AO SERVICO DE NEUROLOGIA DA UNIDADE DE EMERGENCIA NO MES DE AGOSTO DE 2023</t>
  </si>
  <si>
    <t>REF. PRESTACAO DE SERVICOS MEDICOS REF AGOSTO/2023 - DR RENATO RAMON DA CRUZ - PLANTOES REALIZADOS PELOS MEDICOS JUNTO AO SERVICO DE NEUROLOGIA DA UNIDADE DE EMERGENCIA</t>
  </si>
  <si>
    <t>REF. PLANTOES MEDICOS JUNTO AO SERVICO DE NEUROLOGIA DA UNIDADE DE EMERGENCIA EM SETEMBRO DE 2023 (2 PLANTOES) PELO DR THIRE BAGGIO MACHADO MARAZZI</t>
  </si>
  <si>
    <t>REF. SERVICOS MEDICOS PRESTADOS NA NEONATOLOGIA DR GUSTAVO XAVIER EM OUTUBRO 2023</t>
  </si>
  <si>
    <t>REF. SERVICOS MEDICOS PRESTADOS UCO REF OUTUBRO/2023 - DRA MONIQUE JACOB PAVANELI</t>
  </si>
  <si>
    <t>361</t>
  </si>
  <si>
    <t>63624 P</t>
  </si>
  <si>
    <t>ORDEM BANCARIA - PARCELA NOVEMBRO/2023</t>
  </si>
  <si>
    <t>202311060069707</t>
  </si>
  <si>
    <t>REF JUROS PAGOS EM 01/12 E 27/12  REF AO IRRF DAS NFS 366 (3TCG MEDICOS ASSOCIADOS) E 134 (TRINDADE) - DESPESA IMPRÓPRIA AO CONVENIO</t>
  </si>
  <si>
    <t>REF JUROS PAGOS REF AO IRRF PAGO DA NF 361 DA EMPRESA 3TCG MEDICOS ASSOCIADOS NO DIA 06/11/2023 - DESPESA IMPRÓPRIA AO CONTRATO DE GESTÃO</t>
  </si>
  <si>
    <t>366</t>
  </si>
  <si>
    <t>227</t>
  </si>
  <si>
    <t>REF.: SERVICOS MEDICOS PRESTADOS PELO DR DOUGLAS ALEXANDRE EM PLANTOES REALIZADOS JUNTO A SALA VERMELHA DA EUIPE DE MEDICINA DE EMERGENCIA DA UE NO MES DE OUTUBRO DE 2023</t>
  </si>
  <si>
    <t>73</t>
  </si>
  <si>
    <t>REF. SERVICOS MEDICOS PRESTADOS NA NEONATOLOGIA NO MES DE OUTUBRO DE 2023 PELA DRA LEANA MARCIA LEAL VIEIRA</t>
  </si>
  <si>
    <t>28</t>
  </si>
  <si>
    <t>REF. PLANTOES REALIZADOS NA SALA VERMELHA DA UNIDADE DE EMERGENCIA EM OUTUBRO DE 2023 (6 PLANTOES) PELA DRA LILIANE DE OLIVEIRA MIRANDA</t>
  </si>
  <si>
    <t>REF. SERVICOS MEDICOS PRESTADOS JUNTO A UIDADE CORONARIANA REF OUTUBRO DE 2023 - DR ESTEVAO TEVES</t>
  </si>
  <si>
    <t>1178</t>
  </si>
  <si>
    <t>REF. SERVICOS MEDICOS PRESTADOS NO MES DE OUTUBRO/2023, DRA ANA JULIA ABBUD CHIERICE - JUNTO A UNIDADE CORONARIANA</t>
  </si>
  <si>
    <t>298</t>
  </si>
  <si>
    <t>REF. SERVICOS MEDICOS PRESTADOS PELA DRA ANA LAURA MARTINS CASEMIRO PLANTOES REALIZADOS PELOS MEDICOS JUNTO AO CENTRO DE TERAPIA INTENSIVA POS- OPERATORIO NO MES DE OUTUBRO DE 2023</t>
  </si>
  <si>
    <t>REF. PLANTOES REALIZADOS PELO DR WESLEY FERREIRA DE ARAUJO NA UTIPO REF OUTUBRO/2023 - PLANTOES JUNTO  AO CENTRO DE TERAPIA INTENSIVA POS-OPERATORIO</t>
  </si>
  <si>
    <t>AF N.36230/2023 REF. COMPRA DE KIT PARA ASPIRACAO VIAS AEREAS, 1000ML EMB INDIV - NAO ESTERIL</t>
  </si>
  <si>
    <t>REF. SERVICOS MEDICOS PRESTADOS PELO DR CLAUDIO HUMBERTO LANDIM STORI JUNIOR JUNTO A UNIDADE CORONARIANA - CAMPUS NO MES DE OUTUBRO/2023.</t>
  </si>
  <si>
    <t>199</t>
  </si>
  <si>
    <t>REF PLANTOES REALIZADOS DR GUILHERME CAFE SOARES BENFATTI JUNTO A EQUIPE DE CIRURGIA DE URGENCIA DE TRAUMA DA UE - OUTUBRO DE 2023</t>
  </si>
  <si>
    <t>42</t>
  </si>
  <si>
    <t>REF.: SERVICOS MEDICOS PRESTADOS PELO DR MARCELINO QUAGLIA MORATO - PLANTOES JUNTO A EQUIPE DE CIRURGIA DE URGENCIA E SALA DE TRAUMA REFERENTE A  OUTUBRO DE 2023</t>
  </si>
  <si>
    <t>AF N.35937/2023 REF. COMPRA DE DIETA ENTERAL, HIPERPROTEICA PARA SISTEMA FECHADO 1,5 KCAL/ML (30090702)</t>
  </si>
  <si>
    <t>AF N.35985/2023 REF. COMPRA DE PANO MULTIUSO, DESCARTAVEL, EM BOBINA MED.28/33 CM X 300 M.</t>
  </si>
  <si>
    <t>AF N.25548/2023 REF. COMPRA DE SERINGA DESCARTAVEL 10ML SEM AGULHA USO MANUAL BICO LUER SLIP, SERINGA DESCARTAVEL 10ML SEM AGULHA MANUAL BICO LUER LOCK</t>
  </si>
  <si>
    <t>95</t>
  </si>
  <si>
    <t>REF.: SERVICOS MEDICOS PRESTADOS PELO DR CRISTIANO HONORIO RIBEIRO TEIXEIRA - PLANTOES REALIZADOS  JUNTO A UNIDADE CORONARIANA REF A OUTUBRO DE 2023</t>
  </si>
  <si>
    <t>AF N.34470/2023 REF. COMPRA DE MEROPENEM INJETAVEL FRASCO-AMPOLA 500 MG</t>
  </si>
  <si>
    <t>567</t>
  </si>
  <si>
    <t>369</t>
  </si>
  <si>
    <t>131</t>
  </si>
  <si>
    <t>REF.: SERVICOS MEDICOS PRESTADOS PELA DRA TOMASIA OLIVEIRA DE HOLANDA MONTEIRO FREZATI - PLANTOES REALIZADOS JUNTO AO SERVICO DE NEUROLOGIA DA UNIDADE DE EMERGENCIA NO MES DE SETEMBRO DE 2023</t>
  </si>
  <si>
    <t>AF N.36228/2023 REF. COMPRA DE FRASCO COLETOR NAO ESTERIL PARA SECRECOES E URINA 1000ML</t>
  </si>
  <si>
    <t>307</t>
  </si>
  <si>
    <t>134</t>
  </si>
  <si>
    <t>REF. SERVICOS MEDICOS PRESTADOS - SALA VERMELHA - REF  SETEMBRO/2023 - DR JOAO VICTOR MARTINS</t>
  </si>
  <si>
    <t>EMERGEMED EMERGENCIA MEDICA LTDA</t>
  </si>
  <si>
    <t>163</t>
  </si>
  <si>
    <t>REF.: SERVICOS MEDICOS PRESTADOS PELO DR HELTON DE OLIVEIRA COUTO - PLANTOES REALIZADOS NA SALA VERMELHA JUNTO A EQUIPE DE MEDICINA DE EMERGENCIA DA UE - SETEMBRO DE 2023</t>
  </si>
  <si>
    <t>REF. PLANTOES REALIZADOS EM SETEMBRO DE 2023 NA SALA VERMELHA DA UNIDADE DE EMEREGENCIA (4 PLANTOES) PELA DRA GABRIELA SIMOES BELOTE</t>
  </si>
  <si>
    <t>AF N.36238/2023 REF. COMPRA DE COMPRESSA GAZE HIDROFILA 7,5X7,5CM 5 DOBRAS E 8 CAMADAS, NAO ESTERIL,C/500 UN</t>
  </si>
  <si>
    <t>114</t>
  </si>
  <si>
    <t>REF. PLANTOES REALIZADOS PELO DR. FELIPE BARIZZA DE SOUZA NO MES DE  SETEMBRO E OUTUBRO DE 2023 = PLANTOES  JUNTO AO CENTRO DE TERAPIA INTENSIVA ADULTO DA UE</t>
  </si>
  <si>
    <t>AF N.37232/2023 REF. COMPRA DE ALFAPORACTANTO SUSPENSAO ESTERIL FRASCO-AMPOLA 240 MG 3 ML</t>
  </si>
  <si>
    <t>AF N.36231/2023 REF. COMPRA DE DENTASWAB; SWAB PARA HIGIENE ORAL; 10CM; HASTE, ESPONJA</t>
  </si>
  <si>
    <t>142</t>
  </si>
  <si>
    <t>REF. SERVICOS MEDICOS PRESTADOS - SALA VERMELHA - REF  OUTUBRO/2023 - DRA ANA CAROLINA TRINDADE</t>
  </si>
  <si>
    <t>AF N.36246/2023 REF. COMPRA DE SERINGA DESC 20ML S/AGULHA MANUAL LOCK</t>
  </si>
  <si>
    <t>FOLHA DE PAGAMENTO - 13 SALARIO</t>
  </si>
  <si>
    <t>FP 12/2023 - 13 SALARIO</t>
  </si>
  <si>
    <t>REF. ADIANTAMENTO DE 13º SALARIO - 2ª PARCELA.</t>
  </si>
  <si>
    <t>ESCOLINHAS SETEMBRO/2023 ESTORNO DE NF 2208, ERA UMA VEZ, PAGA EM 21/12/2023 COM A C/ 8414-X</t>
  </si>
  <si>
    <t>ESCOLINHAS OUTUBRO/2023 ESTORNO DE NF 2209, ERA UMA VEZ, PAGA EM 22/12/2023 COM A C/ 8414-X</t>
  </si>
  <si>
    <t>ESCOLINHAS NOVEMBRO/2023 ESTORNO DE NF 9590, SONHOS E MIMOS, PAGA EM 21/12/2023 COM A C/ 8414-X</t>
  </si>
  <si>
    <t>ESCOLINHAS NOV/23 NFS 7384-BARAOZINHO / 2210-ERA UMA VEZ PAGAS EM 22/12/23 COM A C/ 8414-X</t>
  </si>
  <si>
    <t>ESCOLINHAS NOVEMBRO/2023 ESTORNO DE NF 108, VILLACOR, PAGA EM 21/12/2023 COM A C/ 8414-X</t>
  </si>
  <si>
    <t>ESCOLINHAS NOV/23 NFS 301-ART SABER 551-CUCA LEGAL 998-J.PIAGET 1505-PEQ. SAPEQUINHA 1529-PRIMEIROS PASSOS 371-TIA OLIVIA PAGAS EM 12/12/23 COM A C/ 8414-X</t>
  </si>
  <si>
    <t>ESCOLINHAS OUT/23 9444-SONHOS E MIMOS E 993-J PIAGET FRANCA PAGAS EM 30/11/23</t>
  </si>
  <si>
    <t>VALE ALIMENTAÇÃO NOVEMBRO/2023 - VEROCHEQUE, NF 6762644, PAGO INTEGRALMENTE COM A 8414-X EM 18/12/2023</t>
  </si>
  <si>
    <t>VALE ALIMENTAÇÃO NOVEMBRO/2023 - VEROCHEQUE, NF 6762644, PAGO INTEGRALMENTE COM A 8414-X EM 18/12/2023 - TAXA DE REEMISSÃO DE CARTÃO</t>
  </si>
  <si>
    <t xml:space="preserve">FAEPA EMPRESTIMO CONSIGNADO BANCO SANTANDER </t>
  </si>
  <si>
    <t>FP 11/2023 - EMP. CONSIG</t>
  </si>
  <si>
    <t>REF. PARCELA RETIDA DOS FUNCIONARIOS - EMPRESTIMO CONSIGNADO - FOLHA DE PAGAMENTO NOVEMBRO/2023</t>
  </si>
  <si>
    <t>REF. PARCELA RETIDA DOS FUNCIONARIOS - EMPRESTIMO CONSIGNADO - FOLHA DE PAGAMENTO NOVEMBRO/2023.</t>
  </si>
  <si>
    <t>FP 11/2023 - FGTS</t>
  </si>
  <si>
    <t>REF. ESTORNO DA GUIA DE FGTS PAGA INTEGRALMENTE COM A CONTA 8414-X - COMPETENCIA 11/2023.</t>
  </si>
  <si>
    <t>FP 12/2023 - FGTS</t>
  </si>
  <si>
    <t>REF. ESTORNO DA GUIA DE FGTS PAGA INTEGRALMENTE COM A CONTA 8414-X - FGTS - CCT SINDEES RP 2023/2025 - COMPET. 12/2023.</t>
  </si>
  <si>
    <t>FP 11/2023</t>
  </si>
  <si>
    <t>PGTO DE SALARIO DE COLABORADORES CONTRATADOS PELA CLINICA CIVIL QUE PRESTARAM SERVIÇO NO MUTIRAO DA SAUDE, NA CTI, E A FOLHA DE PGTO FOI PAGA INTEGRALMENTE COM A C/ 14-2 - COMPET. 11/2023.</t>
  </si>
  <si>
    <t>PGTO DE SALARIO E COLABORADORES CONTRATADOS PELA FAEPA HC/SUS QUE PRESTARAM SERVICO NO MUTIRAO DA SAUDE, NA CTI E A FOLHA DE PGTO FO PAGA INTEGRALMENTE COM A C/ 33-1.</t>
  </si>
  <si>
    <t>REF. PGTO DE SALARIO DE COLABORADORES CONTRATADOS PELO HERP QUE PRESTARAM SERVICO NO MUTIRAO DA SAUDE, NA CTI E A FOLHA DE PGTO FOI PAGA INTEGRALMENTE COM A C/ 178-3 COMP. - 11/2023.</t>
  </si>
  <si>
    <t>REF. FOLHA DE PAGAMENTO - COMPETENCIA 11/2023.</t>
  </si>
  <si>
    <t>REF. FOLHA DE PAGAMENTO COMPLEMENTAR - COMPET. 11/2023.</t>
  </si>
  <si>
    <t>REF. FOLHA DE PAGAMENTO COMPLEMENTAR - CCT SINDEES 2023/2024.</t>
  </si>
  <si>
    <t>FP 11/2023 - INSS</t>
  </si>
  <si>
    <t>FP 12/2023 - IRRF</t>
  </si>
  <si>
    <t>RETENCAO INSS SOBRE FOLHA DE PAGAMENTO DE 13º SALARIO</t>
  </si>
  <si>
    <t>FP 11/2023 - IRRF</t>
  </si>
  <si>
    <t>FP 12/2023 - RESCISÃO</t>
  </si>
  <si>
    <t>REF. MEMO VERBAS RESCISORIAS - MATRICULA N° 10246 - SARA TEIXEIRA QUINTILIANO.</t>
  </si>
  <si>
    <t>REF. FGTS MEMO VERBAS RESCISORIAS - MATRICULA N° 10246 - SARA TEIXEIRA QUINTILIANO.</t>
  </si>
  <si>
    <t>REF. MEMO VERBAS RESCISORIAS - MATRICULA N° 10211 - JANAINA PLACEDINO DE OLIVEIRA COSTA.</t>
  </si>
  <si>
    <t>REF. FGTS MEMO VERBAS RESCISORIAS - MATRICULA N° 10211 - JANAINA PLACEDINO DE OLIVEIRA COSTA.</t>
  </si>
  <si>
    <t>REF. MEMO VERBAS RESCISORIAS - MATRICULA N° 9673 - SUSANA CRISTINA DA MATA SILVA.</t>
  </si>
  <si>
    <t>FP 11/2023 - SINDESS</t>
  </si>
  <si>
    <t>FP 11/2023 - ASHCRP</t>
  </si>
  <si>
    <t>REF. CONTRIBUICAO SINDICAL DE 01/11/2023 A 30/11/2023 - ASHCRP.</t>
  </si>
  <si>
    <t>FP 11/2023 - ASTSRP</t>
  </si>
  <si>
    <t>REF. CONTRIBUICAO SINDICAL (MENSALIDADE) REF. NOVEMBRO/2023</t>
  </si>
  <si>
    <t>REF. CONTRIBUICAO SINDICAL (CONVENIO) REF. NOVEMBRO/2023</t>
  </si>
  <si>
    <t>FP 11/2023 - VT</t>
  </si>
  <si>
    <t>VALE TRANSP - NOVEMBRO/2023 - REF. NF 1656994, PROURBANO, PAGA EM 19/10/2023 - ESTORNO REF. AO RATEIO DE DESPESAS COM VALE TRANSPORTE PAGAS INTEGRALMENTE COM A CONTA 8414-X</t>
  </si>
  <si>
    <t>VALE TRANSP - NOVEMBRO/2023 - REF. NF 62151, RIBE, PAGA EM 19/10/2023 - ESTORNO REF. AO RATEIO DE DESPESAS COM VALE TRANSPORTE PAGAS INTEGRALMENTE COM A CONTA 8414-X</t>
  </si>
  <si>
    <t>VALE TRANSP - NOVEMBRO/2023 - REF. NF 8841, SERTANEZINA, PAGA EM 19/10/2023 - ESTORNO REF. AO RATEIO DE DESPESAS COM VALE TRANSPORTE PAGAS INTEGRALMENTE COM A CONTA 8414-X</t>
  </si>
  <si>
    <t>VALE TRANSP - NOVEMBRO/2023 - REF. NF 107014, RÁPIDO D'OESTE, PAGA EM 19/10/2023 - ESTORNO REF. AO RATEIO DE DESPESAS COM VALE TRANSPORTE PAGAS INTEGRALMENTE COM A CONTA 8414-X</t>
  </si>
  <si>
    <t>VALE TRANSP - NOVEMBRO/2023 - REF. NF 146124, ITAMARATI, PAGA EM 19/10/2023 - ESTORNO REF. AO RATEIO DE DESPESAS COM VALE TRANSPORTE PAGAS INTEGRALMENTE COM A CONTA 8414-X</t>
  </si>
  <si>
    <t>VALE TRANSP - NOVEMBRO/2023 - REF. NF 1656496, PROURBANO, PAGA EM 19/10/2023 - ESTORNO REF. AO RATEIO DE DESPESAS COM VALE TRANSPORTE PAGAS INTEGRALMENTE COM A CONTA 8414-X</t>
  </si>
  <si>
    <t>VALE TRANSP - NOVEMBRO/2023 - REF. NF 153071, SÃO BENTO, PAGA EM 19/10/2023 - ESTORNO REF. AO RATEIO DE DESPESAS COM VALE TRANSPORTE PAGAS INTEGRALMENTE COM A CONTA 8414-X</t>
  </si>
  <si>
    <t>VALE TRANSP - NOVEMBRO/2023 - REF. NF 153070, SÃO BENTO, PAGA EM 19/10/2023 - ESTORNO REF. AO RATEIO DE DESPESAS COM VALE TRANSPORTE PAGAS INTEGRALMENTE COM A CONTA 8414-X</t>
  </si>
  <si>
    <t>VALE TRANSP - NOVEMBRO/2023 - REF. NF 1673968, PROURBANO, PAGA EM 17/11/2023 - ESTORNO REF. AO RATEIO DE DESPESAS COM VALE TRANSPORTE PAGAS INTEGRALMENTE COM A CONTA 8414-X</t>
  </si>
  <si>
    <t>REF. SERVICOS MEDICOS PRESTADOS PELO DR RUBENS YOSHINORI KA REF PLANTOES MEDICOS REALIZADOS NO MES DE OUTUBRO NA SALA VERMELHA DA UNIDADE DE EMERGENCIA DA FMRP.</t>
  </si>
  <si>
    <t>AF N.36241/2023 REF. COMPRA DE EQUIPO P/INFUSAO SOLUC PARENT CONFEC PVC TRANSP EMBALAGEM PLASTICA ESTERIL COM PICOTE</t>
  </si>
  <si>
    <t>AF N.35974/2023 REF. COMPRA DE LUVA PARA PROCED. EM 100% BORRACHA NITRILICA, TAMANHO PEQUENO, NAO ESTERIL (07033436)</t>
  </si>
  <si>
    <t>AF N.36300/2023 REF. COMPRA DE BOLSA COLET URINA,SIST FECHADO</t>
  </si>
  <si>
    <t>AF N.36302/2023 REF. COMPRA DE SOLUCAO POLIMERICA; FRASCO SPRAY 20/60ML</t>
  </si>
  <si>
    <t>27</t>
  </si>
  <si>
    <t>REF. PLANTOES MEDICOS REALIZADOS NA SALA VERMELHA DA UNIDADE DE EMERGENCIA EM OUTUBRO DE 2023 PELA DRA ANNA CRISTINA BERTOLDI LEMOS TEODORO (3 PLANTOES)</t>
  </si>
  <si>
    <t>166</t>
  </si>
  <si>
    <t>REF. SERVICOS MEDICOS PRESTADOS PELO DR LUIS HENRIQUE CRISPIN LEITE - UNIDADE CORONARIANA REF AO MES DE OUTUBRO DE 2023.</t>
  </si>
  <si>
    <t>AF N.36243/2023 REF. COMPRA DE CATETER CENTRAL INSERCAO PERIFERICA(PICC) 4FR LUMEN UNICO</t>
  </si>
  <si>
    <t>AF N.36306/2023 REF. COMPRA DE SERINGA DESCARTAVEL PARA COLETA DE SANGUE 0,5ML A 3ML</t>
  </si>
  <si>
    <t>148</t>
  </si>
  <si>
    <t>REF. SERVICOS MEDICOS PRESTADOS NA SALA VERMELHA - REF OUTUBRO DE 2023</t>
  </si>
  <si>
    <t>AF N.35974/2023 REF. COMPRA DE LUVA PARA PROCEDIMENTO EM 100% BORRACHA NITRIL, TAMANHO GRANDE, NAO ESTERIL (07033424) , LUVA PARA PROCED. EM 100% BORRACHA NITRILICA, TAMANHO MEDIO, NAO ESTERIL (07033618)</t>
  </si>
  <si>
    <t>AF N.35974/2023 REF. COMPRA DE LUVA PARA PROCED. EM 100% BORRACHA NITRILICA, TAMANHO PEQUENO, NAO ESTERIL (07033436) , LUVA PARA PROCEDIMENTO EM 100% BORRACHA NITRIL, TAMANHO GRANDE, NAO ESTERIL (07033424) , LUVA PARA PROCED. EM 100% BORRACHA NITRILI</t>
  </si>
  <si>
    <t>AF N.36327/2023 REF. COMPRA DE KIT MONITORIZACAO PRESSAO INVASIVA C/TRANSDUTOR DESCARTAVEL</t>
  </si>
  <si>
    <t>207</t>
  </si>
  <si>
    <t>REF. SERVICOS MEDICOS PRESTADOS PELO DR ESTEVAO TELES JUNTO A UIDADE CORONARIANA REF NOVEMBRO DE 2023</t>
  </si>
  <si>
    <t>154</t>
  </si>
  <si>
    <t>REF. PLANTOES REALIZADOS PELO DR WESLEY FERREIRA DE ARAUJO NA UTIPO REF NOVEMBRO/2023 - PLANTOES JUNTO  AO CENTRO DE TERAPIA INTENSIVA POS-OPERATORIO</t>
  </si>
  <si>
    <t>496</t>
  </si>
  <si>
    <t>REF.: SERVICOS MEDICOS PRESTADOS PELA DRA MONIQUE JACOB PAVANELLI EM PLANTOES REALIZADOS PELOS MEDICOS JUNTO A UNIDADE CORONARIANA EM NOVEMBRO DE 2023</t>
  </si>
  <si>
    <t>169</t>
  </si>
  <si>
    <t>REF. SERVICOS MEDICOS PRESTADOS PELO DR LUIS HENRIQUE CRISPIN LEITE - UNIDADE CORONARIANA REF AO MES DE NOVEMBRO DE 2023.</t>
  </si>
  <si>
    <t>29</t>
  </si>
  <si>
    <t>REF. PLANTOES REALIZADOS NA SALA VERMELHA DA UNIDADE DE EMERGENCIA EM NOVEMBRO DE 2023 (6 PLANTOES) PELA DRA LILIANE DE OLIVEIRA MIRANDA</t>
  </si>
  <si>
    <t>304</t>
  </si>
  <si>
    <t>REF. SERVICOS MEDICOS PRESTADOS PELA DRA ANA LAURA MARTINS CASEMIRO PLANTOES REALIZADOS PELOS MEDICOS JUNTO AO CENTRO DE TERAPIA INTENSIVA POS- OPERATORIO NO MES DE NOVEMBRO DE 2023</t>
  </si>
  <si>
    <t>45</t>
  </si>
  <si>
    <t>REF.: SERVICOS MEDICOS PRESTADOS PELO DR MARCELINO QUAGLIA MORATO - PLANTOES JUNTO A EQUIPE DE CIRURGIA DE URGENCIA E SALA DE TRAUMA REFERENTE A  NOVEMBRO DE 2023</t>
  </si>
  <si>
    <t>204</t>
  </si>
  <si>
    <t>REF PLANTOES REALIZADOS DR GUILHERME CAFE SOARES BENFATTI JUNTO A EQUIPE DE CIRURGIA DE URGENCIA DE TRAUMA DA UE - NOVEMBRO DE 2023</t>
  </si>
  <si>
    <t>AF N.34613/2023 REF. COMPRA DE MICAFUNGINA SODICA INJETAVEL FRASCO-AMPOLA 100 MG</t>
  </si>
  <si>
    <t>AF N.35984/2023 REF. COMPRA DE FRALDA DESCARTAVEL PARA ADULTO COM ELASTICO NAS PERNAS - EG</t>
  </si>
  <si>
    <t>97</t>
  </si>
  <si>
    <t>REF. SERVICOS MEDICOS PRESTADOS REF NOVEMBRO DE 2023.</t>
  </si>
  <si>
    <t>REF. SERVICOS MEDICOS PRESTADOS PELO DR HELTON DE OLIVEIRA COUTO REF OUTUBRO DE 2023.</t>
  </si>
  <si>
    <t>REF. SERVICOS MEDICOS PRESTADOS NA SALA VERMELHA PELO DR JOAO VICTOR MARTINS - REF NOVEMBRO DE 2023</t>
  </si>
  <si>
    <t>37</t>
  </si>
  <si>
    <t>REF. PLANTOES REALIZADOS NA SALA VERMELHA EM OUTUBRO E NOVEMBRO DE 2023.</t>
  </si>
  <si>
    <t>140</t>
  </si>
  <si>
    <t>REF. SERVICOS MEDICOS PRESTADOS PELO DR CLAUDIO HUMBERTO LANDIM STORI JUNIOR JUNTO A UNIDADE CORONARIANA - CAMPUS NO MES DE NOVEMBRO /2023.</t>
  </si>
  <si>
    <t>CHIESI FARMACEUTICA LTDA</t>
  </si>
  <si>
    <t>AF N.38869/2023 REF. COMPRA DE CAFEINA, CITRATO INJETAVEL AMPOLA 20 MG (EQUIVALENTE A 10 MG CAFEINA) 1 ML</t>
  </si>
  <si>
    <t>AF N.35982/2023 REF. COMPRA DE SOLUCAO ANTISSEPTICA DEGERMANTE DE CLOREXIDINA A 2% OU 4% FRASCO 1 L</t>
  </si>
  <si>
    <t>REF. PLANTOES REALIZADOS PELOS MEDICOS JUNTO A UNIDADE CORONARIANA - CAMPUS, REFERENTE AO MES DE NOVEMBRO DE 2023 TOTALIZANDO 3 PLANTOES - ANA JULIA ABBUD CHIERICE</t>
  </si>
  <si>
    <t>157</t>
  </si>
  <si>
    <t>REF.SERVICOS MEDICOS PRESTADOS JUNTO AO SERVICO DE NEONATOLOGIA REF NOVEMBRO DE 2023 - DRA MARIA FERNANDA FERRARI BALTHAZAR JACOB</t>
  </si>
  <si>
    <t>REF. SERVICOS MEDICOS PRESTADOS PELO DR RUBENS</t>
  </si>
  <si>
    <t>AF N.36211/2023 REF. COMPRA DE CATETER DE CATETERIZACAO DA ARTERIA RADIAL</t>
  </si>
  <si>
    <t>119</t>
  </si>
  <si>
    <t>REF. PLANTOES MEDICOS PARA GUSTAVO XAVIER YAMAGUTI EM 11/2023 EM PLANTOES CTI</t>
  </si>
  <si>
    <t xml:space="preserve">CREMER SA                                     </t>
  </si>
  <si>
    <t>AF N.37009/2023 REF. COMPRA DE ELETRODO DESCARTAVEL PRE-GELIFICADO P/MONITORIZACAO DE ADULTO</t>
  </si>
  <si>
    <t>AF N.35983/2023 REF. COMPRA DE CATETER TERMODILUICAO CONTINUA 7,5FR, 110 CM DE COMPRIMENTO</t>
  </si>
  <si>
    <t>AF N.39735/2023 REF. COMPRA DE CEFTAZIDIMA 2 G + AVIBACTAM 500 MG INJETAVEL FRASCO-AMPOLA</t>
  </si>
  <si>
    <t>599</t>
  </si>
  <si>
    <t>REF. SERVICOS MEDICOS PRESTADOS JUNTO AO SERVICO DE NEOPATOLOGIA REF NOVEMBRO DE 2023 - DRA JULIANA DIAS CRIVELENTI PEREIRA FERNANDES.</t>
  </si>
  <si>
    <t>53</t>
  </si>
  <si>
    <t>REF. PLANTOES REALIZADOS PELO DRA. AMANDA SANAE ESAKI NO MES DE NOVEMBRO DE 2023.</t>
  </si>
  <si>
    <t>REF. PRESTACAO DE SERVICOS MEDICOS REF NOVEMBRO/2023 - DR RENATO RAMON DA CRUZ - PLANTOES REALIZADOS PELOS MEDICOS JUNTO AO SERVICO DE NEUROLOGIA DA UNIDADE DE EMERGENCIA</t>
  </si>
  <si>
    <t>REF. PLANTOES MEDICOS REALIZADOS NA SALA VERMELHA DA UNIDADE DE EMERGENCIA EM OUTUBRO DE 2023 PELA DRA ANNA CRISTINA BERTOLDI LEMOS TEODORO (5 PLANTOES)</t>
  </si>
  <si>
    <t>ORDEM DE PAGAMENTO - PARCELA DEZEMBRO</t>
  </si>
  <si>
    <t>202312060056700</t>
  </si>
  <si>
    <t>366+134</t>
  </si>
  <si>
    <t>3TCG MEDICOS ASSOCIADOS LTDA IRRF 1,5% &amp; TRINDADE E MARTINS SERVICOS MEDICOS S/S-IRRF 1,5%</t>
  </si>
  <si>
    <t>851034</t>
  </si>
  <si>
    <t>370873</t>
  </si>
  <si>
    <t>51747P</t>
  </si>
  <si>
    <t>38386P</t>
  </si>
  <si>
    <t>38364</t>
  </si>
  <si>
    <t>71703P</t>
  </si>
  <si>
    <t>34198</t>
  </si>
  <si>
    <t>43767</t>
  </si>
  <si>
    <t>52000P</t>
  </si>
  <si>
    <t>37451P</t>
  </si>
  <si>
    <t>64346P</t>
  </si>
  <si>
    <t>34622P</t>
  </si>
  <si>
    <t>64342P</t>
  </si>
  <si>
    <t>64352</t>
  </si>
  <si>
    <t>52640</t>
  </si>
  <si>
    <t>34200</t>
  </si>
  <si>
    <t>63787</t>
  </si>
  <si>
    <t>48224P</t>
  </si>
  <si>
    <t>37453P</t>
  </si>
  <si>
    <t>44516P</t>
  </si>
  <si>
    <t>52641</t>
  </si>
  <si>
    <t>38383</t>
  </si>
  <si>
    <t>43770P</t>
  </si>
  <si>
    <t>105136</t>
  </si>
  <si>
    <t>43795P</t>
  </si>
  <si>
    <t>48226</t>
  </si>
  <si>
    <t>52018</t>
  </si>
  <si>
    <t>64350</t>
  </si>
  <si>
    <t>62709P</t>
  </si>
  <si>
    <t>38384P</t>
  </si>
  <si>
    <t>63794</t>
  </si>
  <si>
    <t>37452P</t>
  </si>
  <si>
    <t>43780P</t>
  </si>
  <si>
    <t>56618P</t>
  </si>
  <si>
    <t>49164</t>
  </si>
  <si>
    <t>52629P</t>
  </si>
  <si>
    <t>62727</t>
  </si>
  <si>
    <t>51055P</t>
  </si>
  <si>
    <t>38385</t>
  </si>
  <si>
    <t>71681</t>
  </si>
  <si>
    <t>38366P</t>
  </si>
  <si>
    <t>71682</t>
  </si>
  <si>
    <t>56632</t>
  </si>
  <si>
    <t>105089P</t>
  </si>
  <si>
    <t>105087</t>
  </si>
  <si>
    <t>52036P</t>
  </si>
  <si>
    <t>48081</t>
  </si>
  <si>
    <t>49163P</t>
  </si>
  <si>
    <t>34623</t>
  </si>
  <si>
    <t>38400P</t>
  </si>
  <si>
    <t>105122P</t>
  </si>
  <si>
    <t>105086P</t>
  </si>
  <si>
    <t>62728P</t>
  </si>
  <si>
    <t>71680P</t>
  </si>
  <si>
    <t>49167</t>
  </si>
  <si>
    <t>38365</t>
  </si>
  <si>
    <t>105088P</t>
  </si>
  <si>
    <t>34616</t>
  </si>
  <si>
    <t>56617</t>
  </si>
  <si>
    <t>64339P</t>
  </si>
  <si>
    <t>37454P</t>
  </si>
  <si>
    <t>34617</t>
  </si>
  <si>
    <t>52020</t>
  </si>
  <si>
    <t>63805</t>
  </si>
  <si>
    <t>56625P</t>
  </si>
  <si>
    <t>37436P</t>
  </si>
  <si>
    <t>51737P</t>
  </si>
  <si>
    <t>43779</t>
  </si>
  <si>
    <t>34194</t>
  </si>
  <si>
    <t>52013P</t>
  </si>
  <si>
    <t>52628</t>
  </si>
  <si>
    <t>Despesas Financeiras</t>
  </si>
  <si>
    <t>2º SEMESTRE</t>
  </si>
  <si>
    <t>Saldo Anterior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</si>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</sst>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[Red]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name val="Calibri"/>
      <family val="2"/>
      <scheme val="minor"/>
    </font>
    <font>
      <sz val="8"/>
      <color rgb="FF006100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sz val="12"/>
      <color theme="1"/>
      <name val="Calibri"/>
      <family val="2"/>
      <scheme val="minor"/>
    </font>
    <font>
      <sz val="8"/>
      <name val="Arial"/>
      <family val="2"/>
    </font>
    <font>
      <b/>
      <sz val="10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3A5E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FCFCF"/>
        <bgColor indexed="64"/>
      </patternFill>
    </fill>
    <fill>
      <patternFill patternType="solid">
        <fgColor rgb="FFCFCFCF"/>
        <bgColor theme="4" tint="0.79998168889431442"/>
      </patternFill>
    </fill>
  </fills>
  <borders count="3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3" fillId="9" borderId="0" applyNumberFormat="0" applyBorder="0" applyAlignment="0" applyProtection="0"/>
  </cellStyleXfs>
  <cellXfs count="215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horizontal="left" vertical="center"/>
    </xf>
    <xf numFmtId="0" fontId="2" fillId="4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14" fontId="5" fillId="0" borderId="9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14" fontId="5" fillId="0" borderId="3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14" fontId="5" fillId="0" borderId="14" xfId="0" applyNumberFormat="1" applyFont="1" applyBorder="1" applyAlignment="1">
      <alignment horizontal="center" vertical="center"/>
    </xf>
    <xf numFmtId="14" fontId="5" fillId="0" borderId="15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49" fontId="8" fillId="0" borderId="16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4" fillId="4" borderId="7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43" fontId="12" fillId="14" borderId="7" xfId="1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3" fontId="1" fillId="0" borderId="2" xfId="1" applyFont="1" applyFill="1" applyBorder="1" applyAlignment="1">
      <alignment vertical="center"/>
    </xf>
    <xf numFmtId="43" fontId="1" fillId="0" borderId="2" xfId="1" applyFont="1" applyBorder="1" applyAlignment="1">
      <alignment vertical="center"/>
    </xf>
    <xf numFmtId="3" fontId="1" fillId="0" borderId="2" xfId="1" applyNumberFormat="1" applyFont="1" applyFill="1" applyBorder="1" applyAlignment="1">
      <alignment horizontal="center" vertical="center"/>
    </xf>
    <xf numFmtId="43" fontId="1" fillId="11" borderId="2" xfId="1" applyFont="1" applyFill="1" applyBorder="1" applyAlignment="1">
      <alignment vertical="center"/>
    </xf>
    <xf numFmtId="43" fontId="1" fillId="8" borderId="2" xfId="1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40" fontId="6" fillId="0" borderId="2" xfId="1" applyNumberFormat="1" applyFont="1" applyFill="1" applyBorder="1" applyAlignment="1">
      <alignment vertical="center"/>
    </xf>
    <xf numFmtId="14" fontId="12" fillId="14" borderId="7" xfId="0" applyNumberFormat="1" applyFont="1" applyFill="1" applyBorder="1" applyAlignment="1">
      <alignment horizontal="center" vertical="center"/>
    </xf>
    <xf numFmtId="0" fontId="12" fillId="14" borderId="7" xfId="0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vertical="center"/>
    </xf>
    <xf numFmtId="49" fontId="1" fillId="0" borderId="2" xfId="1" applyNumberFormat="1" applyFont="1" applyFill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43" fontId="1" fillId="6" borderId="2" xfId="1" applyFont="1" applyFill="1" applyBorder="1" applyAlignment="1">
      <alignment vertical="center"/>
    </xf>
    <xf numFmtId="14" fontId="6" fillId="0" borderId="2" xfId="4" applyNumberFormat="1" applyFont="1" applyFill="1" applyBorder="1" applyAlignment="1">
      <alignment horizontal="center" vertical="center"/>
    </xf>
    <xf numFmtId="14" fontId="6" fillId="8" borderId="2" xfId="4" applyNumberFormat="1" applyFont="1" applyFill="1" applyBorder="1" applyAlignment="1">
      <alignment horizontal="center" vertical="center"/>
    </xf>
    <xf numFmtId="0" fontId="12" fillId="1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1" fillId="0" borderId="0" xfId="2" applyAlignment="1">
      <alignment horizontal="left" vertical="center"/>
    </xf>
    <xf numFmtId="43" fontId="0" fillId="0" borderId="0" xfId="1" applyFont="1" applyFill="1" applyBorder="1" applyAlignment="1">
      <alignment horizontal="left" vertical="center"/>
    </xf>
    <xf numFmtId="43" fontId="2" fillId="0" borderId="0" xfId="1" applyFont="1" applyFill="1" applyBorder="1" applyAlignment="1" applyProtection="1">
      <alignment horizontal="left" vertical="center"/>
    </xf>
    <xf numFmtId="0" fontId="2" fillId="0" borderId="19" xfId="0" applyFont="1" applyBorder="1" applyAlignment="1">
      <alignment vertical="center"/>
    </xf>
    <xf numFmtId="43" fontId="2" fillId="0" borderId="0" xfId="0" applyNumberFormat="1" applyFont="1" applyAlignment="1">
      <alignment horizontal="right" vertical="center"/>
    </xf>
    <xf numFmtId="40" fontId="2" fillId="0" borderId="0" xfId="0" applyNumberFormat="1" applyFont="1" applyAlignment="1">
      <alignment vertical="center"/>
    </xf>
    <xf numFmtId="40" fontId="0" fillId="0" borderId="0" xfId="0" applyNumberFormat="1" applyAlignment="1">
      <alignment vertical="center"/>
    </xf>
    <xf numFmtId="0" fontId="1" fillId="0" borderId="0" xfId="2" applyAlignment="1" applyProtection="1">
      <alignment vertical="center"/>
      <protection locked="0"/>
    </xf>
    <xf numFmtId="43" fontId="1" fillId="0" borderId="0" xfId="2" applyNumberFormat="1" applyAlignment="1" applyProtection="1">
      <alignment vertical="center"/>
      <protection locked="0"/>
    </xf>
    <xf numFmtId="43" fontId="2" fillId="0" borderId="22" xfId="1" applyFont="1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4" fillId="6" borderId="0" xfId="0" applyFont="1" applyFill="1" applyAlignment="1">
      <alignment horizontal="right" vertical="center"/>
    </xf>
    <xf numFmtId="0" fontId="0" fillId="6" borderId="0" xfId="0" applyFill="1"/>
    <xf numFmtId="43" fontId="2" fillId="0" borderId="1" xfId="1" applyFont="1" applyFill="1" applyBorder="1" applyAlignment="1">
      <alignment horizontal="left" vertical="center"/>
    </xf>
    <xf numFmtId="43" fontId="0" fillId="0" borderId="0" xfId="1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43" fontId="0" fillId="0" borderId="0" xfId="0" applyNumberFormat="1" applyAlignment="1">
      <alignment horizontal="left" vertical="center"/>
    </xf>
    <xf numFmtId="43" fontId="1" fillId="0" borderId="0" xfId="1" applyFont="1" applyBorder="1" applyAlignment="1" applyProtection="1">
      <alignment vertical="center"/>
      <protection locked="0"/>
    </xf>
    <xf numFmtId="43" fontId="1" fillId="0" borderId="0" xfId="1" applyFont="1" applyFill="1" applyBorder="1" applyAlignment="1" applyProtection="1">
      <alignment vertical="center"/>
      <protection locked="0"/>
    </xf>
    <xf numFmtId="164" fontId="1" fillId="0" borderId="0" xfId="3" applyNumberFormat="1" applyFont="1" applyBorder="1" applyAlignment="1" applyProtection="1">
      <alignment horizontal="right" vertical="center"/>
    </xf>
    <xf numFmtId="164" fontId="1" fillId="0" borderId="0" xfId="2" applyNumberForma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2" borderId="16" xfId="2" applyFont="1" applyFill="1" applyBorder="1" applyAlignment="1" applyProtection="1">
      <alignment horizontal="left" vertical="center"/>
      <protection locked="0"/>
    </xf>
    <xf numFmtId="0" fontId="2" fillId="2" borderId="16" xfId="3" applyNumberFormat="1" applyFont="1" applyFill="1" applyBorder="1" applyAlignment="1" applyProtection="1">
      <alignment horizontal="center" vertical="center"/>
    </xf>
    <xf numFmtId="43" fontId="2" fillId="2" borderId="16" xfId="3" applyFont="1" applyFill="1" applyBorder="1" applyAlignment="1" applyProtection="1">
      <alignment horizontal="center" vertical="center"/>
    </xf>
    <xf numFmtId="0" fontId="2" fillId="0" borderId="16" xfId="2" applyFont="1" applyBorder="1" applyAlignment="1" applyProtection="1">
      <alignment horizontal="left" vertical="center"/>
      <protection locked="0"/>
    </xf>
    <xf numFmtId="0" fontId="2" fillId="0" borderId="16" xfId="3" applyNumberFormat="1" applyFont="1" applyFill="1" applyBorder="1" applyAlignment="1" applyProtection="1">
      <alignment horizontal="center" vertical="center"/>
    </xf>
    <xf numFmtId="43" fontId="2" fillId="0" borderId="16" xfId="3" applyFont="1" applyFill="1" applyBorder="1" applyAlignment="1" applyProtection="1">
      <alignment horizontal="center" vertical="center"/>
    </xf>
    <xf numFmtId="0" fontId="1" fillId="0" borderId="16" xfId="2" applyBorder="1" applyAlignment="1">
      <alignment vertical="center"/>
    </xf>
    <xf numFmtId="164" fontId="1" fillId="0" borderId="16" xfId="3" applyNumberFormat="1" applyFont="1" applyBorder="1" applyAlignment="1" applyProtection="1">
      <alignment horizontal="right" vertical="center"/>
    </xf>
    <xf numFmtId="164" fontId="1" fillId="0" borderId="16" xfId="3" applyNumberFormat="1" applyFont="1" applyFill="1" applyBorder="1" applyAlignment="1" applyProtection="1">
      <alignment horizontal="right" vertical="center"/>
    </xf>
    <xf numFmtId="0" fontId="2" fillId="4" borderId="16" xfId="2" applyFont="1" applyFill="1" applyBorder="1" applyAlignment="1">
      <alignment horizontal="center" vertical="center"/>
    </xf>
    <xf numFmtId="164" fontId="2" fillId="4" borderId="16" xfId="3" applyNumberFormat="1" applyFont="1" applyFill="1" applyBorder="1" applyAlignment="1" applyProtection="1">
      <alignment horizontal="right" vertical="center"/>
    </xf>
    <xf numFmtId="44" fontId="2" fillId="4" borderId="16" xfId="3" applyNumberFormat="1" applyFont="1" applyFill="1" applyBorder="1" applyAlignment="1" applyProtection="1">
      <alignment horizontal="right" vertical="center"/>
    </xf>
    <xf numFmtId="0" fontId="2" fillId="0" borderId="16" xfId="2" applyFont="1" applyBorder="1" applyAlignment="1">
      <alignment vertical="center"/>
    </xf>
    <xf numFmtId="0" fontId="2" fillId="5" borderId="16" xfId="2" applyFont="1" applyFill="1" applyBorder="1" applyAlignment="1">
      <alignment vertical="center"/>
    </xf>
    <xf numFmtId="0" fontId="2" fillId="5" borderId="16" xfId="2" applyFont="1" applyFill="1" applyBorder="1" applyAlignment="1">
      <alignment horizontal="center" vertical="center"/>
    </xf>
    <xf numFmtId="0" fontId="2" fillId="4" borderId="16" xfId="2" applyFont="1" applyFill="1" applyBorder="1" applyAlignment="1">
      <alignment vertical="center"/>
    </xf>
    <xf numFmtId="0" fontId="1" fillId="0" borderId="16" xfId="2" applyBorder="1" applyAlignment="1">
      <alignment horizontal="left" vertical="center"/>
    </xf>
    <xf numFmtId="0" fontId="2" fillId="2" borderId="16" xfId="2" applyFont="1" applyFill="1" applyBorder="1" applyAlignment="1">
      <alignment vertical="center"/>
    </xf>
    <xf numFmtId="164" fontId="2" fillId="2" borderId="16" xfId="3" applyNumberFormat="1" applyFont="1" applyFill="1" applyBorder="1" applyAlignment="1" applyProtection="1">
      <alignment horizontal="right" vertical="center"/>
    </xf>
    <xf numFmtId="164" fontId="2" fillId="0" borderId="16" xfId="3" applyNumberFormat="1" applyFont="1" applyFill="1" applyBorder="1" applyAlignment="1" applyProtection="1">
      <alignment horizontal="right" vertical="center"/>
    </xf>
    <xf numFmtId="164" fontId="2" fillId="4" borderId="16" xfId="3" applyNumberFormat="1" applyFont="1" applyFill="1" applyBorder="1" applyAlignment="1" applyProtection="1">
      <alignment vertical="center"/>
    </xf>
    <xf numFmtId="164" fontId="2" fillId="0" borderId="22" xfId="2" applyNumberFormat="1" applyFont="1" applyBorder="1" applyAlignment="1" applyProtection="1">
      <alignment vertical="center"/>
      <protection locked="0"/>
    </xf>
    <xf numFmtId="0" fontId="2" fillId="11" borderId="16" xfId="2" applyFont="1" applyFill="1" applyBorder="1" applyAlignment="1">
      <alignment vertical="center"/>
    </xf>
    <xf numFmtId="0" fontId="2" fillId="11" borderId="16" xfId="2" applyFont="1" applyFill="1" applyBorder="1" applyAlignment="1">
      <alignment horizontal="center" vertical="center"/>
    </xf>
    <xf numFmtId="0" fontId="2" fillId="6" borderId="0" xfId="0" applyFont="1" applyFill="1" applyAlignment="1">
      <alignment horizontal="left" vertical="center"/>
    </xf>
    <xf numFmtId="43" fontId="2" fillId="0" borderId="0" xfId="1" applyFont="1" applyFill="1" applyBorder="1" applyAlignment="1">
      <alignment horizontal="left" vertical="center"/>
    </xf>
    <xf numFmtId="43" fontId="2" fillId="8" borderId="0" xfId="1" applyFont="1" applyFill="1" applyBorder="1" applyAlignment="1">
      <alignment horizontal="left" vertical="center"/>
    </xf>
    <xf numFmtId="43" fontId="0" fillId="8" borderId="0" xfId="1" applyFont="1" applyFill="1" applyBorder="1" applyAlignment="1">
      <alignment horizontal="left" vertical="center"/>
    </xf>
    <xf numFmtId="43" fontId="2" fillId="0" borderId="23" xfId="1" applyFont="1" applyBorder="1" applyAlignment="1">
      <alignment horizontal="left" vertical="center"/>
    </xf>
    <xf numFmtId="43" fontId="0" fillId="0" borderId="0" xfId="1" applyFont="1" applyFill="1" applyBorder="1"/>
    <xf numFmtId="43" fontId="0" fillId="0" borderId="0" xfId="1" applyFont="1" applyFill="1"/>
    <xf numFmtId="0" fontId="1" fillId="6" borderId="0" xfId="0" applyFont="1" applyFill="1" applyAlignment="1">
      <alignment horizontal="center" vertical="center"/>
    </xf>
    <xf numFmtId="4" fontId="0" fillId="0" borderId="0" xfId="0" applyNumberFormat="1"/>
    <xf numFmtId="0" fontId="0" fillId="15" borderId="2" xfId="0" applyFill="1" applyBorder="1"/>
    <xf numFmtId="0" fontId="0" fillId="10" borderId="16" xfId="0" applyFill="1" applyBorder="1" applyAlignment="1">
      <alignment wrapText="1"/>
    </xf>
    <xf numFmtId="0" fontId="0" fillId="16" borderId="2" xfId="0" applyFill="1" applyBorder="1"/>
    <xf numFmtId="0" fontId="1" fillId="16" borderId="2" xfId="0" applyFont="1" applyFill="1" applyBorder="1"/>
    <xf numFmtId="0" fontId="0" fillId="17" borderId="24" xfId="0" applyFill="1" applyBorder="1"/>
    <xf numFmtId="0" fontId="0" fillId="17" borderId="2" xfId="0" applyFill="1" applyBorder="1"/>
    <xf numFmtId="0" fontId="1" fillId="17" borderId="2" xfId="0" applyFont="1" applyFill="1" applyBorder="1"/>
    <xf numFmtId="0" fontId="15" fillId="0" borderId="2" xfId="0" applyFont="1" applyBorder="1" applyAlignment="1">
      <alignment horizontal="left" vertical="center"/>
    </xf>
    <xf numFmtId="0" fontId="16" fillId="10" borderId="16" xfId="0" applyFont="1" applyFill="1" applyBorder="1"/>
    <xf numFmtId="0" fontId="17" fillId="0" borderId="2" xfId="0" applyFont="1" applyBorder="1" applyAlignment="1">
      <alignment horizontal="left" vertical="center"/>
    </xf>
    <xf numFmtId="0" fontId="0" fillId="18" borderId="2" xfId="0" applyFill="1" applyBorder="1"/>
    <xf numFmtId="0" fontId="0" fillId="10" borderId="18" xfId="0" applyFill="1" applyBorder="1"/>
    <xf numFmtId="0" fontId="0" fillId="8" borderId="16" xfId="0" applyFill="1" applyBorder="1"/>
    <xf numFmtId="0" fontId="0" fillId="8" borderId="18" xfId="0" applyFill="1" applyBorder="1"/>
    <xf numFmtId="0" fontId="15" fillId="0" borderId="25" xfId="0" applyFont="1" applyBorder="1" applyAlignment="1">
      <alignment horizontal="left" vertical="center"/>
    </xf>
    <xf numFmtId="0" fontId="0" fillId="10" borderId="16" xfId="0" applyFill="1" applyBorder="1"/>
    <xf numFmtId="0" fontId="0" fillId="8" borderId="25" xfId="0" applyFill="1" applyBorder="1"/>
    <xf numFmtId="0" fontId="0" fillId="18" borderId="25" xfId="0" applyFill="1" applyBorder="1"/>
    <xf numFmtId="0" fontId="1" fillId="0" borderId="25" xfId="0" applyFont="1" applyBorder="1" applyAlignment="1">
      <alignment vertical="center"/>
    </xf>
    <xf numFmtId="0" fontId="0" fillId="19" borderId="2" xfId="0" applyFill="1" applyBorder="1"/>
    <xf numFmtId="0" fontId="0" fillId="0" borderId="2" xfId="0" applyBorder="1"/>
    <xf numFmtId="0" fontId="0" fillId="0" borderId="16" xfId="0" applyBorder="1" applyAlignment="1">
      <alignment wrapText="1"/>
    </xf>
    <xf numFmtId="0" fontId="16" fillId="0" borderId="26" xfId="0" applyFont="1" applyBorder="1" applyAlignment="1">
      <alignment vertical="center" wrapText="1"/>
    </xf>
    <xf numFmtId="0" fontId="16" fillId="10" borderId="18" xfId="0" applyFont="1" applyFill="1" applyBorder="1"/>
    <xf numFmtId="0" fontId="16" fillId="0" borderId="26" xfId="0" applyFont="1" applyBorder="1" applyAlignment="1">
      <alignment vertical="center"/>
    </xf>
    <xf numFmtId="0" fontId="0" fillId="10" borderId="0" xfId="0" applyFill="1"/>
    <xf numFmtId="0" fontId="0" fillId="20" borderId="2" xfId="0" applyFill="1" applyBorder="1"/>
    <xf numFmtId="0" fontId="1" fillId="20" borderId="2" xfId="0" applyFont="1" applyFill="1" applyBorder="1"/>
    <xf numFmtId="0" fontId="0" fillId="21" borderId="2" xfId="0" applyFill="1" applyBorder="1"/>
    <xf numFmtId="0" fontId="6" fillId="21" borderId="27" xfId="0" applyFont="1" applyFill="1" applyBorder="1" applyAlignment="1">
      <alignment vertical="center"/>
    </xf>
    <xf numFmtId="0" fontId="1" fillId="21" borderId="2" xfId="0" applyFont="1" applyFill="1" applyBorder="1"/>
    <xf numFmtId="0" fontId="6" fillId="0" borderId="0" xfId="0" applyFont="1" applyAlignment="1">
      <alignment vertical="center"/>
    </xf>
    <xf numFmtId="0" fontId="0" fillId="22" borderId="2" xfId="0" applyFill="1" applyBorder="1"/>
    <xf numFmtId="0" fontId="1" fillId="22" borderId="2" xfId="0" applyFont="1" applyFill="1" applyBorder="1"/>
    <xf numFmtId="0" fontId="16" fillId="23" borderId="28" xfId="0" applyFont="1" applyFill="1" applyBorder="1" applyAlignment="1">
      <alignment vertical="center" wrapText="1"/>
    </xf>
    <xf numFmtId="14" fontId="1" fillId="0" borderId="2" xfId="0" quotePrefix="1" applyNumberFormat="1" applyFont="1" applyBorder="1" applyAlignment="1">
      <alignment horizontal="center" vertical="center"/>
    </xf>
    <xf numFmtId="3" fontId="1" fillId="8" borderId="2" xfId="1" applyNumberFormat="1" applyFont="1" applyFill="1" applyBorder="1" applyAlignment="1">
      <alignment horizontal="center" vertical="center"/>
    </xf>
    <xf numFmtId="14" fontId="6" fillId="11" borderId="2" xfId="4" applyNumberFormat="1" applyFont="1" applyFill="1" applyBorder="1" applyAlignment="1">
      <alignment horizontal="center" vertical="center"/>
    </xf>
    <xf numFmtId="43" fontId="14" fillId="11" borderId="2" xfId="1" applyFont="1" applyFill="1" applyBorder="1" applyAlignment="1">
      <alignment vertical="center"/>
    </xf>
    <xf numFmtId="43" fontId="1" fillId="11" borderId="0" xfId="1" applyFont="1" applyFill="1" applyBorder="1" applyAlignment="1">
      <alignment vertical="center"/>
    </xf>
    <xf numFmtId="3" fontId="1" fillId="0" borderId="29" xfId="1" applyNumberFormat="1" applyFont="1" applyFill="1" applyBorder="1" applyAlignment="1">
      <alignment horizontal="center" vertical="center"/>
    </xf>
    <xf numFmtId="14" fontId="1" fillId="8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14" fontId="1" fillId="6" borderId="2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40" fontId="6" fillId="6" borderId="2" xfId="1" applyNumberFormat="1" applyFont="1" applyFill="1" applyBorder="1" applyAlignment="1">
      <alignment vertical="center"/>
    </xf>
    <xf numFmtId="3" fontId="1" fillId="6" borderId="2" xfId="1" applyNumberFormat="1" applyFont="1" applyFill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40" fontId="6" fillId="11" borderId="2" xfId="1" applyNumberFormat="1" applyFont="1" applyFill="1" applyBorder="1" applyAlignment="1">
      <alignment vertical="center"/>
    </xf>
    <xf numFmtId="43" fontId="6" fillId="11" borderId="2" xfId="1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40" fontId="12" fillId="0" borderId="31" xfId="0" applyNumberFormat="1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43" fontId="12" fillId="0" borderId="32" xfId="0" applyNumberFormat="1" applyFont="1" applyBorder="1" applyAlignment="1">
      <alignment vertical="center"/>
    </xf>
    <xf numFmtId="43" fontId="12" fillId="0" borderId="32" xfId="0" applyNumberFormat="1" applyFont="1" applyBorder="1" applyAlignment="1">
      <alignment horizontal="right" vertical="center"/>
    </xf>
    <xf numFmtId="0" fontId="2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0" fillId="12" borderId="2" xfId="0" applyFill="1" applyBorder="1" applyAlignment="1">
      <alignment vertical="center"/>
    </xf>
    <xf numFmtId="43" fontId="6" fillId="25" borderId="2" xfId="1" applyFont="1" applyFill="1" applyBorder="1" applyAlignment="1">
      <alignment vertical="center"/>
    </xf>
    <xf numFmtId="43" fontId="6" fillId="12" borderId="2" xfId="1" applyFont="1" applyFill="1" applyBorder="1" applyAlignment="1">
      <alignment vertical="center"/>
    </xf>
    <xf numFmtId="43" fontId="6" fillId="4" borderId="2" xfId="1" applyFont="1" applyFill="1" applyBorder="1" applyAlignment="1">
      <alignment vertical="center"/>
    </xf>
    <xf numFmtId="43" fontId="6" fillId="0" borderId="2" xfId="1" applyFont="1" applyBorder="1" applyAlignment="1">
      <alignment vertical="center"/>
    </xf>
    <xf numFmtId="0" fontId="2" fillId="24" borderId="2" xfId="0" applyFont="1" applyFill="1" applyBorder="1" applyAlignment="1">
      <alignment vertical="center"/>
    </xf>
    <xf numFmtId="43" fontId="12" fillId="24" borderId="2" xfId="1" applyFont="1" applyFill="1" applyBorder="1" applyAlignment="1">
      <alignment vertical="center"/>
    </xf>
    <xf numFmtId="43" fontId="6" fillId="24" borderId="2" xfId="1" applyFont="1" applyFill="1" applyBorder="1" applyAlignment="1">
      <alignment vertical="center"/>
    </xf>
    <xf numFmtId="43" fontId="12" fillId="25" borderId="2" xfId="1" applyFont="1" applyFill="1" applyBorder="1" applyAlignment="1">
      <alignment vertical="center"/>
    </xf>
    <xf numFmtId="0" fontId="2" fillId="12" borderId="2" xfId="0" applyFont="1" applyFill="1" applyBorder="1" applyAlignment="1">
      <alignment vertical="center"/>
    </xf>
    <xf numFmtId="43" fontId="12" fillId="12" borderId="2" xfId="1" applyFont="1" applyFill="1" applyBorder="1" applyAlignment="1">
      <alignment vertical="center"/>
    </xf>
    <xf numFmtId="43" fontId="12" fillId="4" borderId="2" xfId="1" applyFont="1" applyFill="1" applyBorder="1" applyAlignment="1">
      <alignment vertical="center"/>
    </xf>
    <xf numFmtId="43" fontId="7" fillId="24" borderId="2" xfId="1" applyFont="1" applyFill="1" applyBorder="1" applyAlignment="1">
      <alignment vertical="center"/>
    </xf>
    <xf numFmtId="43" fontId="12" fillId="0" borderId="2" xfId="1" applyFont="1" applyFill="1" applyBorder="1" applyAlignment="1">
      <alignment vertical="center"/>
    </xf>
    <xf numFmtId="0" fontId="2" fillId="13" borderId="2" xfId="0" applyFont="1" applyFill="1" applyBorder="1" applyAlignment="1">
      <alignment vertical="center"/>
    </xf>
    <xf numFmtId="43" fontId="12" fillId="0" borderId="2" xfId="1" applyFont="1" applyFill="1" applyBorder="1" applyAlignment="1">
      <alignment horizontal="center" vertical="center"/>
    </xf>
    <xf numFmtId="43" fontId="12" fillId="12" borderId="2" xfId="1" applyFont="1" applyFill="1" applyBorder="1" applyAlignment="1">
      <alignment horizontal="center" vertical="center"/>
    </xf>
    <xf numFmtId="0" fontId="2" fillId="25" borderId="2" xfId="0" applyFont="1" applyFill="1" applyBorder="1" applyAlignment="1">
      <alignment horizontal="center" vertical="center"/>
    </xf>
    <xf numFmtId="43" fontId="12" fillId="26" borderId="2" xfId="1" applyFont="1" applyFill="1" applyBorder="1" applyAlignment="1">
      <alignment vertical="center"/>
    </xf>
    <xf numFmtId="43" fontId="12" fillId="25" borderId="2" xfId="1" applyFont="1" applyFill="1" applyBorder="1" applyAlignment="1">
      <alignment horizontal="center" vertical="center"/>
    </xf>
    <xf numFmtId="0" fontId="2" fillId="25" borderId="2" xfId="0" applyFont="1" applyFill="1" applyBorder="1" applyAlignment="1">
      <alignment vertical="center"/>
    </xf>
    <xf numFmtId="0" fontId="2" fillId="12" borderId="0" xfId="0" applyFont="1" applyFill="1" applyAlignment="1">
      <alignment vertical="center"/>
    </xf>
    <xf numFmtId="43" fontId="12" fillId="12" borderId="0" xfId="1" applyFont="1" applyFill="1" applyBorder="1" applyAlignment="1">
      <alignment vertical="center"/>
    </xf>
    <xf numFmtId="43" fontId="12" fillId="4" borderId="2" xfId="1" applyNumberFormat="1" applyFont="1" applyFill="1" applyBorder="1" applyAlignment="1">
      <alignment vertical="center"/>
    </xf>
    <xf numFmtId="0" fontId="0" fillId="12" borderId="2" xfId="0" applyFont="1" applyFill="1" applyBorder="1" applyAlignment="1">
      <alignment vertical="center"/>
    </xf>
    <xf numFmtId="0" fontId="18" fillId="4" borderId="2" xfId="0" applyFont="1" applyFill="1" applyBorder="1"/>
    <xf numFmtId="43" fontId="0" fillId="4" borderId="2" xfId="0" applyNumberFormat="1" applyFill="1" applyBorder="1" applyAlignment="1">
      <alignment vertical="center"/>
    </xf>
    <xf numFmtId="43" fontId="0" fillId="0" borderId="2" xfId="0" applyNumberForma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8" fillId="0" borderId="2" xfId="0" applyFont="1" applyBorder="1"/>
    <xf numFmtId="0" fontId="2" fillId="16" borderId="2" xfId="0" applyFont="1" applyFill="1" applyBorder="1" applyAlignment="1">
      <alignment vertical="center"/>
    </xf>
    <xf numFmtId="43" fontId="12" fillId="16" borderId="2" xfId="1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3" fontId="12" fillId="2" borderId="2" xfId="1" applyNumberFormat="1" applyFont="1" applyFill="1" applyBorder="1" applyAlignment="1">
      <alignment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11" borderId="16" xfId="2" applyFont="1" applyFill="1" applyBorder="1" applyAlignment="1">
      <alignment horizontal="center" vertical="center"/>
    </xf>
    <xf numFmtId="0" fontId="2" fillId="5" borderId="16" xfId="2" applyFont="1" applyFill="1" applyBorder="1" applyAlignment="1">
      <alignment horizontal="center" vertical="center"/>
    </xf>
    <xf numFmtId="43" fontId="1" fillId="8" borderId="2" xfId="1" applyFont="1" applyFill="1" applyBorder="1" applyAlignment="1">
      <alignment vertical="center" wrapText="1"/>
    </xf>
  </cellXfs>
  <cellStyles count="5">
    <cellStyle name="Bom 2" xfId="4"/>
    <cellStyle name="Normal" xfId="0" builtinId="0"/>
    <cellStyle name="Normal 2" xfId="2"/>
    <cellStyle name="Vírgula" xfId="1" builtinId="3"/>
    <cellStyle name="Vírgula 2" xfId="3"/>
  </cellStyles>
  <dxfs count="3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5" formatCode="_-* #,##0.00_-;\-* #,##0.00_-;_-* &quot;-&quot;??_-;_-@_-"/>
      <alignment horizontal="general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5" formatCode="_-* #,##0.00_-;\-* #,##0.00_-;_-* &quot;-&quot;??_-;_-@_-"/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5" formatCode="_-* #,##0.00_-;\-* #,##0.00_-;_-* &quot;-&quot;??_-;_-@_-"/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fill>
        <patternFill patternType="solid">
          <bgColor rgb="FFCFCFCF"/>
        </patternFill>
      </fill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5" formatCode="_-* #,##0.00_-;\-* #,##0.00_-;_-* &quot;-&quot;??_-;_-@_-"/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5" formatCode="_-* #,##0.00_-;\-* #,##0.00_-;_-* &quot;-&quot;??_-;_-@_-"/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5" formatCode="_-* #,##0.00_-;\-* #,##0.00_-;_-* &quot;-&quot;??_-;_-@_-"/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5" formatCode="_-* #,##0.00_-;\-* #,##0.00_-;_-* &quot;-&quot;??_-;_-@_-"/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5" formatCode="_-* #,##0.00_-;\-* #,##0.00_-;_-* &quot;-&quot;??_-;_-@_-"/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5" formatCode="_-* #,##0.00_-;\-* #,##0.00_-;_-* &quot;-&quot;??_-;_-@_-"/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5" formatCode="_-* #,##0.00_-;\-* #,##0.00_-;_-* &quot;-&quot;??_-;_-@_-"/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5" formatCode="_-* #,##0.00_-;\-* #,##0.00_-;_-* &quot;-&quot;??_-;_-@_-"/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5" formatCode="_-* #,##0.00_-;\-* #,##0.00_-;_-* &quot;-&quot;??_-;_-@_-"/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5" formatCode="_-* #,##0.00_-;\-* #,##0.00_-;_-* &quot;-&quot;??_-;_-@_-"/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5" formatCode="_-* #,##0.00_-;\-* #,##0.00_-;_-* &quot;-&quot;??_-;_-@_-"/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5" formatCode="_-* #,##0.00_-;\-* #,##0.00_-;_-* &quot;-&quot;??_-;_-@_-"/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5" formatCode="_-* #,##0.00_-;\-* #,##0.00_-;_-* &quot;-&quot;??_-;_-@_-"/>
      <alignment horizontal="general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medium">
          <color rgb="FFCFCFCF"/>
        </right>
        <top style="medium">
          <color rgb="FFCFCFC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medium">
          <color rgb="FFCFCFCF"/>
        </right>
        <top style="medium">
          <color rgb="FFCFCFCF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FCFC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16</xdr:col>
      <xdr:colOff>391941</xdr:colOff>
      <xdr:row>46</xdr:row>
      <xdr:rowOff>48802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0145541" cy="84308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melo\Desktop\Nova%20Pasta\2023%20-%20Flx%20Cx-Opr%20-%20Farm&#225;cia%20R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/PRESTA&#199;&#195;O%20DE%20CONTAS/Conv&#234;nios%20PRESTA&#199;&#213;ES/HC%20CONV&#202;NIOS/01-2022%20-%20CTI/06.%20Rela&#231;&#227;o%20de%20Despesas/2023%20-%20Concilia&#231;&#227;o%20CTI%20x%20SOM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ência"/>
      <sheetName val="Comprovante Fianceiro"/>
      <sheetName val="Financeiro"/>
      <sheetName val="Contábil"/>
      <sheetName val="Fluxo de Caixa"/>
      <sheetName val="Fluxo Operacional"/>
      <sheetName val="Planilha1"/>
    </sheetNames>
    <sheetDataSet>
      <sheetData sheetId="0"/>
      <sheetData sheetId="1"/>
      <sheetData sheetId="2"/>
      <sheetData sheetId="3">
        <row r="2">
          <cell r="E2" t="str">
            <v>JANEIRO</v>
          </cell>
          <cell r="F2" t="str">
            <v>FEVEREIRO</v>
          </cell>
          <cell r="G2" t="str">
            <v>MARÇO</v>
          </cell>
          <cell r="H2" t="str">
            <v>ABRIL</v>
          </cell>
          <cell r="I2" t="str">
            <v>MAIO</v>
          </cell>
          <cell r="J2" t="str">
            <v>JUNHO</v>
          </cell>
          <cell r="K2" t="str">
            <v>JULHO</v>
          </cell>
          <cell r="L2" t="str">
            <v>AGOSTO</v>
          </cell>
          <cell r="M2" t="str">
            <v>SETEMBRO</v>
          </cell>
          <cell r="N2" t="str">
            <v>OUTUBRO</v>
          </cell>
          <cell r="O2" t="str">
            <v>NOVEMBRO</v>
          </cell>
          <cell r="P2" t="str">
            <v>DEZEMBRO</v>
          </cell>
        </row>
        <row r="3">
          <cell r="E3" t="str">
            <v>Saldo período</v>
          </cell>
          <cell r="F3" t="str">
            <v>Saldo período</v>
          </cell>
          <cell r="G3" t="str">
            <v>Saldo período</v>
          </cell>
          <cell r="H3" t="str">
            <v>Saldo período</v>
          </cell>
          <cell r="I3" t="str">
            <v>Saldo período</v>
          </cell>
          <cell r="J3" t="str">
            <v>Saldo período</v>
          </cell>
          <cell r="K3" t="str">
            <v>Saldo período</v>
          </cell>
          <cell r="L3" t="str">
            <v>Saldo período</v>
          </cell>
        </row>
        <row r="4">
          <cell r="F4">
            <v>117106.22</v>
          </cell>
          <cell r="G4">
            <v>148755.14000000001</v>
          </cell>
          <cell r="H4">
            <v>150600.54</v>
          </cell>
          <cell r="I4">
            <v>148286.84</v>
          </cell>
          <cell r="J4">
            <v>133512.48000000001</v>
          </cell>
          <cell r="K4">
            <v>135685.4</v>
          </cell>
          <cell r="L4">
            <v>140804.76999999999</v>
          </cell>
          <cell r="M4">
            <v>158146.81</v>
          </cell>
          <cell r="N4">
            <v>32659.68</v>
          </cell>
        </row>
        <row r="5">
          <cell r="F5">
            <v>117106.22</v>
          </cell>
          <cell r="G5">
            <v>148755.14000000001</v>
          </cell>
          <cell r="H5">
            <v>150600.54</v>
          </cell>
          <cell r="I5">
            <v>148286.84</v>
          </cell>
          <cell r="J5">
            <v>133512.48000000001</v>
          </cell>
          <cell r="K5">
            <v>135685.4</v>
          </cell>
          <cell r="L5">
            <v>140804.76999999999</v>
          </cell>
          <cell r="M5">
            <v>158146.81</v>
          </cell>
          <cell r="N5">
            <v>32659.68</v>
          </cell>
        </row>
        <row r="6">
          <cell r="F6">
            <v>117106.22</v>
          </cell>
          <cell r="G6">
            <v>148755.14000000001</v>
          </cell>
          <cell r="H6">
            <v>150600.54</v>
          </cell>
          <cell r="I6">
            <v>148286.84</v>
          </cell>
          <cell r="J6">
            <v>133512.48000000001</v>
          </cell>
          <cell r="K6">
            <v>135685.4</v>
          </cell>
          <cell r="L6">
            <v>140804.76999999999</v>
          </cell>
          <cell r="M6">
            <v>158146.81</v>
          </cell>
          <cell r="N6">
            <v>32659.68</v>
          </cell>
        </row>
        <row r="7">
          <cell r="F7">
            <v>104019.46</v>
          </cell>
          <cell r="G7">
            <v>113006.49</v>
          </cell>
          <cell r="H7">
            <v>113139.07</v>
          </cell>
          <cell r="I7">
            <v>111795.66</v>
          </cell>
          <cell r="J7">
            <v>100106.99</v>
          </cell>
          <cell r="K7">
            <v>103882.44</v>
          </cell>
          <cell r="L7">
            <v>106536.41</v>
          </cell>
          <cell r="M7">
            <v>124859.06</v>
          </cell>
        </row>
        <row r="8">
          <cell r="F8">
            <v>5303.77</v>
          </cell>
          <cell r="G8">
            <v>5440.18</v>
          </cell>
          <cell r="H8">
            <v>5440.52</v>
          </cell>
          <cell r="I8">
            <v>5444.29</v>
          </cell>
          <cell r="J8">
            <v>5487.23</v>
          </cell>
          <cell r="K8">
            <v>5304.02</v>
          </cell>
          <cell r="L8">
            <v>5441.27</v>
          </cell>
          <cell r="M8">
            <v>24513.18</v>
          </cell>
        </row>
        <row r="9">
          <cell r="F9">
            <v>6770.01</v>
          </cell>
          <cell r="G9">
            <v>13225.17</v>
          </cell>
          <cell r="H9">
            <v>8071.59</v>
          </cell>
          <cell r="I9">
            <v>12176.74</v>
          </cell>
          <cell r="J9">
            <v>7703.34</v>
          </cell>
          <cell r="K9">
            <v>11897.96</v>
          </cell>
          <cell r="L9">
            <v>10096.44</v>
          </cell>
          <cell r="M9">
            <v>7987.18</v>
          </cell>
        </row>
        <row r="10">
          <cell r="F10">
            <v>7662.45</v>
          </cell>
          <cell r="G10">
            <v>8249.08</v>
          </cell>
          <cell r="H10">
            <v>8338.6299999999992</v>
          </cell>
          <cell r="I10">
            <v>8144.77</v>
          </cell>
          <cell r="J10">
            <v>7439.24</v>
          </cell>
          <cell r="K10">
            <v>7716.19</v>
          </cell>
          <cell r="L10">
            <v>7905.62</v>
          </cell>
          <cell r="M10">
            <v>9262.94</v>
          </cell>
        </row>
        <row r="12">
          <cell r="F12">
            <v>957.84</v>
          </cell>
          <cell r="G12">
            <v>1018.18</v>
          </cell>
          <cell r="H12">
            <v>1042.42</v>
          </cell>
          <cell r="I12">
            <v>1018.13</v>
          </cell>
          <cell r="J12">
            <v>-719.46</v>
          </cell>
        </row>
        <row r="13">
          <cell r="F13">
            <v>60452.63</v>
          </cell>
          <cell r="G13">
            <v>61492.77</v>
          </cell>
          <cell r="H13">
            <v>65464.27</v>
          </cell>
          <cell r="I13">
            <v>61562.22</v>
          </cell>
          <cell r="J13">
            <v>58409.02</v>
          </cell>
          <cell r="K13">
            <v>57275.44</v>
          </cell>
          <cell r="L13">
            <v>59986.46</v>
          </cell>
          <cell r="M13">
            <v>59806.82</v>
          </cell>
        </row>
        <row r="14">
          <cell r="F14">
            <v>-382.84</v>
          </cell>
          <cell r="G14">
            <v>-430.69</v>
          </cell>
          <cell r="H14">
            <v>-475.36</v>
          </cell>
          <cell r="I14">
            <v>-323.27</v>
          </cell>
          <cell r="J14">
            <v>-414.74</v>
          </cell>
          <cell r="K14">
            <v>-287.13</v>
          </cell>
          <cell r="L14">
            <v>-191.42</v>
          </cell>
          <cell r="M14">
            <v>-191.42</v>
          </cell>
        </row>
        <row r="15">
          <cell r="F15">
            <v>23255.599999999999</v>
          </cell>
          <cell r="G15">
            <v>24011.8</v>
          </cell>
          <cell r="H15">
            <v>25257</v>
          </cell>
          <cell r="I15">
            <v>23772.78</v>
          </cell>
          <cell r="J15">
            <v>22202.36</v>
          </cell>
          <cell r="K15">
            <v>21975.96</v>
          </cell>
          <cell r="L15">
            <v>23298.04</v>
          </cell>
          <cell r="M15">
            <v>23480.36</v>
          </cell>
        </row>
        <row r="16">
          <cell r="F16">
            <v>3762.64</v>
          </cell>
          <cell r="G16">
            <v>3670.87</v>
          </cell>
          <cell r="H16">
            <v>3758.82</v>
          </cell>
          <cell r="I16">
            <v>3785.59</v>
          </cell>
          <cell r="J16">
            <v>3785.59</v>
          </cell>
          <cell r="K16">
            <v>3693.82</v>
          </cell>
          <cell r="L16">
            <v>3785.59</v>
          </cell>
          <cell r="M16">
            <v>3785.59</v>
          </cell>
          <cell r="N16">
            <v>3785.59</v>
          </cell>
        </row>
        <row r="17">
          <cell r="F17">
            <v>3762.64</v>
          </cell>
          <cell r="G17">
            <v>3670.87</v>
          </cell>
          <cell r="H17">
            <v>3758.82</v>
          </cell>
          <cell r="I17">
            <v>3785.59</v>
          </cell>
          <cell r="J17">
            <v>3785.59</v>
          </cell>
          <cell r="K17">
            <v>3693.82</v>
          </cell>
          <cell r="L17">
            <v>3785.59</v>
          </cell>
          <cell r="M17">
            <v>3785.59</v>
          </cell>
          <cell r="N17">
            <v>3785.59</v>
          </cell>
        </row>
        <row r="18">
          <cell r="G18">
            <v>1985.46</v>
          </cell>
          <cell r="H18">
            <v>6000</v>
          </cell>
          <cell r="I18">
            <v>625.4</v>
          </cell>
          <cell r="J18">
            <v>1057.49</v>
          </cell>
          <cell r="M18">
            <v>426.3</v>
          </cell>
          <cell r="N18">
            <v>1204</v>
          </cell>
        </row>
        <row r="19">
          <cell r="G19">
            <v>871.5</v>
          </cell>
          <cell r="J19">
            <v>160</v>
          </cell>
          <cell r="M19">
            <v>426.3</v>
          </cell>
          <cell r="N19">
            <v>1204</v>
          </cell>
        </row>
        <row r="20">
          <cell r="G20">
            <v>809.46</v>
          </cell>
          <cell r="I20">
            <v>625.4</v>
          </cell>
        </row>
        <row r="21">
          <cell r="H21">
            <v>6000</v>
          </cell>
        </row>
        <row r="22">
          <cell r="G22">
            <v>304.5</v>
          </cell>
          <cell r="J22">
            <v>897.49</v>
          </cell>
        </row>
        <row r="23">
          <cell r="F23">
            <v>1200</v>
          </cell>
          <cell r="G23">
            <v>8671.5300000000007</v>
          </cell>
          <cell r="H23">
            <v>6250.01</v>
          </cell>
          <cell r="I23">
            <v>3041.25</v>
          </cell>
          <cell r="J23">
            <v>3041.25</v>
          </cell>
          <cell r="K23">
            <v>1841.25</v>
          </cell>
          <cell r="L23">
            <v>4241.25</v>
          </cell>
          <cell r="M23">
            <v>3041.25</v>
          </cell>
          <cell r="N23">
            <v>3041.25</v>
          </cell>
        </row>
        <row r="24">
          <cell r="F24">
            <v>1200</v>
          </cell>
          <cell r="G24">
            <v>8671.5300000000007</v>
          </cell>
          <cell r="H24">
            <v>6250.01</v>
          </cell>
          <cell r="I24">
            <v>3041.25</v>
          </cell>
          <cell r="J24">
            <v>3041.25</v>
          </cell>
          <cell r="K24">
            <v>1841.25</v>
          </cell>
          <cell r="L24">
            <v>4241.25</v>
          </cell>
          <cell r="M24">
            <v>3041.25</v>
          </cell>
          <cell r="N24">
            <v>3041.25</v>
          </cell>
        </row>
        <row r="27">
          <cell r="F27">
            <v>38</v>
          </cell>
          <cell r="G27">
            <v>38</v>
          </cell>
          <cell r="H27">
            <v>16.059999999999999</v>
          </cell>
        </row>
        <row r="28">
          <cell r="H28">
            <v>16.059999999999999</v>
          </cell>
        </row>
        <row r="29">
          <cell r="F29">
            <v>38</v>
          </cell>
          <cell r="G29">
            <v>38</v>
          </cell>
        </row>
        <row r="30">
          <cell r="J30">
            <v>711.03</v>
          </cell>
          <cell r="K30">
            <v>964.5</v>
          </cell>
          <cell r="L30">
            <v>988.26</v>
          </cell>
          <cell r="M30">
            <v>1157.8699999999999</v>
          </cell>
        </row>
        <row r="31">
          <cell r="J31">
            <v>711.03</v>
          </cell>
          <cell r="K31">
            <v>964.5</v>
          </cell>
          <cell r="L31">
            <v>988.26</v>
          </cell>
          <cell r="M31">
            <v>1157.8699999999999</v>
          </cell>
        </row>
        <row r="32">
          <cell r="F32">
            <v>7957.67</v>
          </cell>
          <cell r="G32">
            <v>21382.79</v>
          </cell>
          <cell r="H32">
            <v>20807.98</v>
          </cell>
          <cell r="I32">
            <v>28724.639999999999</v>
          </cell>
          <cell r="J32">
            <v>24495.83</v>
          </cell>
          <cell r="K32">
            <v>25061.85</v>
          </cell>
          <cell r="L32">
            <v>25044.41</v>
          </cell>
          <cell r="M32">
            <v>24682.39</v>
          </cell>
          <cell r="N32">
            <v>24628.84</v>
          </cell>
        </row>
        <row r="33">
          <cell r="F33">
            <v>3827.59</v>
          </cell>
          <cell r="I33">
            <v>5240.32</v>
          </cell>
          <cell r="J33">
            <v>2805.4</v>
          </cell>
          <cell r="K33">
            <v>3371.42</v>
          </cell>
          <cell r="L33">
            <v>3354.1</v>
          </cell>
          <cell r="M33">
            <v>2963.79</v>
          </cell>
          <cell r="N33">
            <v>2966.24</v>
          </cell>
        </row>
        <row r="34">
          <cell r="F34">
            <v>4030.08</v>
          </cell>
          <cell r="G34">
            <v>4030.08</v>
          </cell>
          <cell r="H34">
            <v>4030.08</v>
          </cell>
          <cell r="I34">
            <v>4030.08</v>
          </cell>
          <cell r="J34">
            <v>4030.08</v>
          </cell>
          <cell r="K34">
            <v>4030.08</v>
          </cell>
          <cell r="L34">
            <v>4030.08</v>
          </cell>
          <cell r="M34">
            <v>4030.08</v>
          </cell>
          <cell r="N34">
            <v>4030.08</v>
          </cell>
        </row>
        <row r="35">
          <cell r="F35">
            <v>100</v>
          </cell>
          <cell r="G35">
            <v>17297.05</v>
          </cell>
          <cell r="H35">
            <v>16750.07</v>
          </cell>
          <cell r="I35">
            <v>19426.41</v>
          </cell>
          <cell r="J35">
            <v>17632.52</v>
          </cell>
          <cell r="K35">
            <v>17632.52</v>
          </cell>
          <cell r="L35">
            <v>17632.52</v>
          </cell>
          <cell r="M35">
            <v>17632.52</v>
          </cell>
          <cell r="N35">
            <v>17632.52</v>
          </cell>
        </row>
        <row r="36">
          <cell r="G36">
            <v>55.66</v>
          </cell>
          <cell r="H36">
            <v>27.83</v>
          </cell>
          <cell r="I36">
            <v>27.83</v>
          </cell>
          <cell r="J36">
            <v>27.83</v>
          </cell>
          <cell r="K36">
            <v>27.83</v>
          </cell>
          <cell r="L36">
            <v>27.71</v>
          </cell>
          <cell r="M36">
            <v>56</v>
          </cell>
        </row>
        <row r="37">
          <cell r="F37">
            <v>128.44999999999999</v>
          </cell>
          <cell r="H37">
            <v>628.6</v>
          </cell>
          <cell r="I37">
            <v>314.3</v>
          </cell>
          <cell r="J37">
            <v>314.3</v>
          </cell>
          <cell r="K37">
            <v>241.54</v>
          </cell>
          <cell r="L37">
            <v>208.85</v>
          </cell>
          <cell r="M37">
            <v>194.35</v>
          </cell>
        </row>
        <row r="38">
          <cell r="F38">
            <v>128.44999999999999</v>
          </cell>
          <cell r="H38">
            <v>628.6</v>
          </cell>
          <cell r="I38">
            <v>314.3</v>
          </cell>
          <cell r="J38">
            <v>314.3</v>
          </cell>
          <cell r="K38">
            <v>241.54</v>
          </cell>
          <cell r="L38">
            <v>208.85</v>
          </cell>
          <cell r="M38">
            <v>194.35</v>
          </cell>
        </row>
        <row r="42">
          <cell r="F42">
            <v>117106.22</v>
          </cell>
          <cell r="G42">
            <v>148755.14000000001</v>
          </cell>
          <cell r="H42">
            <v>150600.54</v>
          </cell>
          <cell r="I42">
            <v>148286.84</v>
          </cell>
          <cell r="J42">
            <v>133512.48000000001</v>
          </cell>
          <cell r="K42">
            <v>135685.4</v>
          </cell>
          <cell r="L42">
            <v>140804.76999999999</v>
          </cell>
          <cell r="M42">
            <v>158146.81</v>
          </cell>
          <cell r="N42">
            <v>32659.68</v>
          </cell>
          <cell r="O42">
            <v>0</v>
          </cell>
          <cell r="P42">
            <v>1328455.8400000001</v>
          </cell>
        </row>
        <row r="44">
          <cell r="F44">
            <v>117106.22</v>
          </cell>
          <cell r="G44">
            <v>148755.14000000001</v>
          </cell>
          <cell r="H44">
            <v>150600.54</v>
          </cell>
          <cell r="I44">
            <v>148286.84</v>
          </cell>
          <cell r="J44">
            <v>133512.48000000001</v>
          </cell>
          <cell r="K44">
            <v>135685.4</v>
          </cell>
          <cell r="L44">
            <v>140804.76999999999</v>
          </cell>
          <cell r="M44">
            <v>158146.81</v>
          </cell>
          <cell r="N44">
            <v>32659.68</v>
          </cell>
          <cell r="O44">
            <v>0</v>
          </cell>
          <cell r="P44">
            <v>1328455.8400000001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8">
          <cell r="F48">
            <v>117106.22</v>
          </cell>
          <cell r="G48">
            <v>148755.14000000001</v>
          </cell>
          <cell r="H48">
            <v>150600.54</v>
          </cell>
          <cell r="I48">
            <v>148286.84</v>
          </cell>
          <cell r="J48">
            <v>133512.48000000001</v>
          </cell>
          <cell r="K48">
            <v>135685.4</v>
          </cell>
          <cell r="L48">
            <v>140804.76999999999</v>
          </cell>
          <cell r="M48">
            <v>158146.81</v>
          </cell>
          <cell r="N48">
            <v>32659.68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ídas"/>
      <sheetName val="Somera"/>
    </sheetNames>
    <sheetDataSet>
      <sheetData sheetId="0"/>
      <sheetData sheetId="1">
        <row r="1">
          <cell r="G1" t="str">
            <v>NF</v>
          </cell>
          <cell r="H1" t="str">
            <v>FAVORECIDO</v>
          </cell>
          <cell r="I1" t="str">
            <v>VLR_ANT</v>
          </cell>
          <cell r="J1" t="str">
            <v>VLR_ENTRADAS</v>
          </cell>
          <cell r="K1" t="str">
            <v>VLR_SAIDAS</v>
          </cell>
          <cell r="L1" t="str">
            <v>VLR_ATU</v>
          </cell>
          <cell r="M1" t="str">
            <v>.</v>
          </cell>
          <cell r="N1" t="str">
            <v>.</v>
          </cell>
          <cell r="O1" t="str">
            <v>entrada estoq</v>
          </cell>
        </row>
        <row r="2">
          <cell r="G2">
            <v>1294</v>
          </cell>
          <cell r="H2" t="str">
            <v>RIBERTEQ CLEAN COMÉRCIO DE PRODUTOS DE LIMPEZA LTDA</v>
          </cell>
          <cell r="I2">
            <v>0</v>
          </cell>
          <cell r="J2">
            <v>6223</v>
          </cell>
          <cell r="K2">
            <v>0</v>
          </cell>
          <cell r="L2">
            <v>0</v>
          </cell>
          <cell r="N2" t="b">
            <v>0</v>
          </cell>
          <cell r="O2">
            <v>45041</v>
          </cell>
        </row>
        <row r="3">
          <cell r="G3">
            <v>1584545</v>
          </cell>
          <cell r="H3" t="str">
            <v>CIRURGICA FERNANDES COMERCIO DE MATERIAIS CIRURGICOS E HOSPITALARES SOCIEDADE LTDA.</v>
          </cell>
          <cell r="I3">
            <v>0</v>
          </cell>
          <cell r="J3">
            <v>11131.25</v>
          </cell>
          <cell r="K3">
            <v>0</v>
          </cell>
          <cell r="L3">
            <v>0</v>
          </cell>
          <cell r="N3" t="b">
            <v>0</v>
          </cell>
          <cell r="O3">
            <v>45042</v>
          </cell>
        </row>
        <row r="4">
          <cell r="G4">
            <v>110535</v>
          </cell>
          <cell r="H4" t="str">
            <v>EDWARDS LIFESCIENCES COM. DE PRODUTOS MEDICO CIRURGICOS LTDA</v>
          </cell>
          <cell r="I4">
            <v>0</v>
          </cell>
          <cell r="J4">
            <v>8211</v>
          </cell>
          <cell r="K4">
            <v>0</v>
          </cell>
          <cell r="L4">
            <v>0</v>
          </cell>
          <cell r="N4" t="b">
            <v>0</v>
          </cell>
          <cell r="O4">
            <v>45043</v>
          </cell>
        </row>
        <row r="5">
          <cell r="G5">
            <v>157830</v>
          </cell>
          <cell r="H5" t="str">
            <v>ZAMMI INSTRUMENTAL EIRELI</v>
          </cell>
          <cell r="I5">
            <v>0</v>
          </cell>
          <cell r="J5">
            <v>48960</v>
          </cell>
          <cell r="K5">
            <v>0</v>
          </cell>
          <cell r="L5">
            <v>0</v>
          </cell>
          <cell r="N5" t="b">
            <v>0</v>
          </cell>
          <cell r="O5">
            <v>45043</v>
          </cell>
        </row>
        <row r="6">
          <cell r="G6">
            <v>1714491</v>
          </cell>
          <cell r="H6" t="str">
            <v>COMERCIAL CIRURGICA RIOCLARENSE LTDA.</v>
          </cell>
          <cell r="I6">
            <v>0</v>
          </cell>
          <cell r="J6">
            <v>4380</v>
          </cell>
          <cell r="K6">
            <v>0</v>
          </cell>
          <cell r="L6">
            <v>0</v>
          </cell>
          <cell r="N6" t="b">
            <v>0</v>
          </cell>
          <cell r="O6">
            <v>45043</v>
          </cell>
        </row>
        <row r="7">
          <cell r="G7">
            <v>99621</v>
          </cell>
          <cell r="H7" t="str">
            <v>MAX MEDICAL COMERCIO DE PRODUTOS MEDICOS E HOSPITALARES LTDA.</v>
          </cell>
          <cell r="I7">
            <v>0</v>
          </cell>
          <cell r="J7">
            <v>15068.2</v>
          </cell>
          <cell r="K7">
            <v>0</v>
          </cell>
          <cell r="L7">
            <v>0</v>
          </cell>
          <cell r="N7" t="b">
            <v>0</v>
          </cell>
          <cell r="O7">
            <v>45044</v>
          </cell>
        </row>
        <row r="8">
          <cell r="G8">
            <v>12348</v>
          </cell>
          <cell r="H8" t="str">
            <v xml:space="preserve"> BELLAMED PRODUTOS HOSPITALARES EIRELI</v>
          </cell>
          <cell r="I8" t="str">
            <v>R$ -</v>
          </cell>
          <cell r="J8">
            <v>5293.8</v>
          </cell>
          <cell r="K8" t="str">
            <v>R$ -</v>
          </cell>
          <cell r="L8" t="str">
            <v>R$ -</v>
          </cell>
          <cell r="N8" t="b">
            <v>0</v>
          </cell>
          <cell r="O8">
            <v>45048</v>
          </cell>
        </row>
        <row r="9">
          <cell r="G9">
            <v>12349</v>
          </cell>
          <cell r="H9" t="str">
            <v xml:space="preserve"> BELLAMED PRODUTOS HOSPITALARES EIRELI</v>
          </cell>
          <cell r="I9" t="str">
            <v>R$ -</v>
          </cell>
          <cell r="J9">
            <v>4221.3599999999997</v>
          </cell>
          <cell r="K9" t="str">
            <v>R$ -</v>
          </cell>
          <cell r="L9" t="str">
            <v>R$ -</v>
          </cell>
          <cell r="N9" t="b">
            <v>0</v>
          </cell>
          <cell r="O9">
            <v>45048</v>
          </cell>
        </row>
        <row r="10">
          <cell r="G10">
            <v>126679</v>
          </cell>
          <cell r="H10" t="str">
            <v xml:space="preserve"> DIMEBRAS COMERCIAL HOSPITALAR LTDA</v>
          </cell>
          <cell r="I10" t="str">
            <v>R$ -</v>
          </cell>
          <cell r="J10">
            <v>21660.1</v>
          </cell>
          <cell r="K10" t="str">
            <v>R$ -</v>
          </cell>
          <cell r="L10" t="str">
            <v>R$ -</v>
          </cell>
          <cell r="N10" t="b">
            <v>0</v>
          </cell>
          <cell r="O10">
            <v>45048</v>
          </cell>
        </row>
        <row r="11">
          <cell r="G11">
            <v>126735</v>
          </cell>
          <cell r="H11" t="str">
            <v xml:space="preserve"> DIMEBRAS COMERCIAL HOSPITALAR LTDA</v>
          </cell>
          <cell r="I11" t="str">
            <v>R$ -</v>
          </cell>
          <cell r="J11">
            <v>5880</v>
          </cell>
          <cell r="K11" t="str">
            <v>R$ -</v>
          </cell>
          <cell r="L11" t="str">
            <v>R$ -</v>
          </cell>
          <cell r="N11" t="b">
            <v>0</v>
          </cell>
          <cell r="O11">
            <v>45048</v>
          </cell>
        </row>
        <row r="12">
          <cell r="G12">
            <v>249531</v>
          </cell>
          <cell r="H12" t="str">
            <v xml:space="preserve"> CIRURGICA SÃO JOSE LTDA</v>
          </cell>
          <cell r="I12" t="str">
            <v>R$ -</v>
          </cell>
          <cell r="J12">
            <v>7040</v>
          </cell>
          <cell r="K12" t="str">
            <v>R$ -</v>
          </cell>
          <cell r="L12" t="str">
            <v>R$ -</v>
          </cell>
          <cell r="N12" t="b">
            <v>0</v>
          </cell>
          <cell r="O12">
            <v>45048</v>
          </cell>
        </row>
        <row r="13">
          <cell r="G13">
            <v>179</v>
          </cell>
          <cell r="H13" t="str">
            <v xml:space="preserve"> TAINA SODRE MACHADO</v>
          </cell>
          <cell r="I13" t="str">
            <v>R$ -</v>
          </cell>
          <cell r="J13">
            <v>13167.2</v>
          </cell>
          <cell r="K13" t="str">
            <v>R$ -</v>
          </cell>
          <cell r="L13" t="str">
            <v>R$ -</v>
          </cell>
          <cell r="N13" t="b">
            <v>0</v>
          </cell>
          <cell r="O13">
            <v>45049</v>
          </cell>
        </row>
        <row r="14">
          <cell r="G14">
            <v>8540</v>
          </cell>
          <cell r="H14" t="str">
            <v xml:space="preserve"> EXPAND MEDICO LTDA</v>
          </cell>
          <cell r="I14" t="str">
            <v>R$ -</v>
          </cell>
          <cell r="J14">
            <v>15989.22</v>
          </cell>
          <cell r="K14" t="str">
            <v>R$ -</v>
          </cell>
          <cell r="L14" t="str">
            <v>R$ -</v>
          </cell>
          <cell r="N14" t="b">
            <v>0</v>
          </cell>
          <cell r="O14">
            <v>45049</v>
          </cell>
        </row>
        <row r="15">
          <cell r="G15">
            <v>8544</v>
          </cell>
          <cell r="H15" t="str">
            <v xml:space="preserve"> EXPAND MEDICO LTDA</v>
          </cell>
          <cell r="I15" t="str">
            <v>R$ -</v>
          </cell>
          <cell r="J15">
            <v>12387.05</v>
          </cell>
          <cell r="K15" t="str">
            <v>R$ -</v>
          </cell>
          <cell r="L15" t="str">
            <v>R$ -</v>
          </cell>
          <cell r="N15" t="b">
            <v>0</v>
          </cell>
          <cell r="O15">
            <v>45049</v>
          </cell>
        </row>
        <row r="16">
          <cell r="G16">
            <v>9275</v>
          </cell>
          <cell r="H16" t="str">
            <v xml:space="preserve"> ASIVEL INDUSTRIA E COMERCIO DE DESCARTAVEIS EIRELI.</v>
          </cell>
          <cell r="I16" t="str">
            <v>R$ -</v>
          </cell>
          <cell r="J16">
            <v>24280.2</v>
          </cell>
          <cell r="K16" t="str">
            <v>R$ -</v>
          </cell>
          <cell r="L16" t="str">
            <v>R$ -</v>
          </cell>
          <cell r="N16" t="b">
            <v>0</v>
          </cell>
          <cell r="O16">
            <v>45049</v>
          </cell>
        </row>
        <row r="17">
          <cell r="G17">
            <v>19763</v>
          </cell>
          <cell r="H17" t="str">
            <v xml:space="preserve"> ASLI COMERCIAL EIRELI</v>
          </cell>
          <cell r="I17" t="str">
            <v>R$ -</v>
          </cell>
          <cell r="J17">
            <v>39780</v>
          </cell>
          <cell r="K17" t="str">
            <v>R$ -</v>
          </cell>
          <cell r="L17" t="str">
            <v>R$ -</v>
          </cell>
          <cell r="N17" t="b">
            <v>0</v>
          </cell>
          <cell r="O17">
            <v>45049</v>
          </cell>
        </row>
        <row r="18">
          <cell r="G18">
            <v>65545</v>
          </cell>
          <cell r="H18" t="str">
            <v xml:space="preserve"> CIRURGICA KD LTDA.</v>
          </cell>
          <cell r="I18" t="str">
            <v>R$ -</v>
          </cell>
          <cell r="J18">
            <v>7280</v>
          </cell>
          <cell r="K18" t="str">
            <v>R$ -</v>
          </cell>
          <cell r="L18" t="str">
            <v>R$ -</v>
          </cell>
          <cell r="N18" t="b">
            <v>0</v>
          </cell>
          <cell r="O18">
            <v>45049</v>
          </cell>
        </row>
        <row r="19">
          <cell r="G19">
            <v>21531</v>
          </cell>
          <cell r="H19" t="str">
            <v xml:space="preserve"> PONTUAL COMERCIAL LTDA</v>
          </cell>
          <cell r="I19" t="str">
            <v>R$ -</v>
          </cell>
          <cell r="J19">
            <v>14402</v>
          </cell>
          <cell r="K19" t="str">
            <v>R$ -</v>
          </cell>
          <cell r="L19" t="str">
            <v>R$ -</v>
          </cell>
          <cell r="N19" t="b">
            <v>0</v>
          </cell>
          <cell r="O19">
            <v>45050</v>
          </cell>
        </row>
        <row r="20">
          <cell r="G20">
            <v>27426</v>
          </cell>
          <cell r="H20" t="str">
            <v xml:space="preserve"> VOLPI DISTRIBUIDORA DE DROGAS LTDA</v>
          </cell>
          <cell r="I20" t="str">
            <v>R$ -</v>
          </cell>
          <cell r="J20">
            <v>5984</v>
          </cell>
          <cell r="K20" t="str">
            <v>R$ -</v>
          </cell>
          <cell r="L20" t="str">
            <v>R$ -</v>
          </cell>
          <cell r="N20" t="b">
            <v>0</v>
          </cell>
          <cell r="O20">
            <v>45050</v>
          </cell>
        </row>
        <row r="21">
          <cell r="G21">
            <v>125315</v>
          </cell>
          <cell r="H21" t="str">
            <v xml:space="preserve"> INTERLAB FARMACEUTICA LTDA</v>
          </cell>
          <cell r="I21" t="str">
            <v>R$ -</v>
          </cell>
          <cell r="J21">
            <v>259469</v>
          </cell>
          <cell r="K21" t="str">
            <v>R$ -</v>
          </cell>
          <cell r="L21" t="str">
            <v>R$ -</v>
          </cell>
          <cell r="N21" t="b">
            <v>0</v>
          </cell>
          <cell r="O21">
            <v>45050</v>
          </cell>
        </row>
        <row r="22">
          <cell r="G22">
            <v>144665</v>
          </cell>
          <cell r="H22" t="str">
            <v xml:space="preserve"> BIOTEC PRODUTOS HOSPITALARES LTDA.</v>
          </cell>
          <cell r="I22" t="str">
            <v>R$ -</v>
          </cell>
          <cell r="J22">
            <v>14579.1</v>
          </cell>
          <cell r="K22" t="str">
            <v>R$ -</v>
          </cell>
          <cell r="L22" t="str">
            <v>R$ -</v>
          </cell>
          <cell r="N22" t="b">
            <v>0</v>
          </cell>
          <cell r="O22">
            <v>45050</v>
          </cell>
        </row>
        <row r="23">
          <cell r="G23">
            <v>735093</v>
          </cell>
          <cell r="H23" t="str">
            <v xml:space="preserve"> BECTON DICKINSON INDUSTRIAS CIRURGICAS LTDA.</v>
          </cell>
          <cell r="I23" t="str">
            <v>R$ -</v>
          </cell>
          <cell r="J23">
            <v>3901.8</v>
          </cell>
          <cell r="K23" t="str">
            <v>R$ -</v>
          </cell>
          <cell r="L23" t="str">
            <v>R$ -</v>
          </cell>
          <cell r="N23" t="b">
            <v>0</v>
          </cell>
          <cell r="O23">
            <v>45050</v>
          </cell>
        </row>
        <row r="24">
          <cell r="G24">
            <v>90911</v>
          </cell>
          <cell r="H24" t="str">
            <v xml:space="preserve"> ATIVA COMERCIAL HOSPITALAR LTDA</v>
          </cell>
          <cell r="I24" t="str">
            <v>R$ -</v>
          </cell>
          <cell r="J24">
            <v>100000</v>
          </cell>
          <cell r="K24" t="str">
            <v>R$ -</v>
          </cell>
          <cell r="L24" t="str">
            <v>R$ -</v>
          </cell>
          <cell r="N24" t="b">
            <v>0</v>
          </cell>
          <cell r="O24">
            <v>45051</v>
          </cell>
        </row>
        <row r="25">
          <cell r="G25">
            <v>171016</v>
          </cell>
          <cell r="H25" t="str">
            <v xml:space="preserve"> CEI COMERCIO EXPORTACAO E IMPORTACAO DE MATERIAIS MEDICOS LTDA</v>
          </cell>
          <cell r="I25" t="str">
            <v>R$ -</v>
          </cell>
          <cell r="J25">
            <v>10500</v>
          </cell>
          <cell r="K25" t="str">
            <v>R$ -</v>
          </cell>
          <cell r="L25" t="str">
            <v>R$ -</v>
          </cell>
          <cell r="N25" t="b">
            <v>0</v>
          </cell>
          <cell r="O25">
            <v>45052</v>
          </cell>
        </row>
        <row r="26">
          <cell r="G26">
            <v>193</v>
          </cell>
          <cell r="H26" t="str">
            <v xml:space="preserve"> UNAMED PRODUTOS HOSPITALARES LTDA</v>
          </cell>
          <cell r="I26" t="str">
            <v>R$ -</v>
          </cell>
          <cell r="J26">
            <v>4807.04</v>
          </cell>
          <cell r="K26" t="str">
            <v>R$ -</v>
          </cell>
          <cell r="L26" t="str">
            <v>R$ -</v>
          </cell>
          <cell r="N26" t="b">
            <v>0</v>
          </cell>
          <cell r="O26">
            <v>45054</v>
          </cell>
        </row>
        <row r="27">
          <cell r="G27">
            <v>12430</v>
          </cell>
          <cell r="H27" t="str">
            <v xml:space="preserve"> ACS MEDICAL PRODUTOS HOSPITALARES LTDA</v>
          </cell>
          <cell r="I27" t="str">
            <v>R$ -</v>
          </cell>
          <cell r="J27">
            <v>9594</v>
          </cell>
          <cell r="K27" t="str">
            <v>R$ -</v>
          </cell>
          <cell r="L27" t="str">
            <v>R$ -</v>
          </cell>
          <cell r="N27" t="b">
            <v>0</v>
          </cell>
          <cell r="O27">
            <v>45054</v>
          </cell>
        </row>
        <row r="28">
          <cell r="G28">
            <v>15511</v>
          </cell>
          <cell r="H28" t="str">
            <v xml:space="preserve"> NEWCARE COMERCIO DE MATERIAI CIRURGICOS E HOSPITALARES LTDA</v>
          </cell>
          <cell r="I28" t="str">
            <v>R$ -</v>
          </cell>
          <cell r="J28">
            <v>9422.4</v>
          </cell>
          <cell r="K28" t="str">
            <v>R$ -</v>
          </cell>
          <cell r="L28" t="str">
            <v>R$ -</v>
          </cell>
          <cell r="N28" t="b">
            <v>0</v>
          </cell>
          <cell r="O28">
            <v>45054</v>
          </cell>
        </row>
        <row r="29">
          <cell r="G29">
            <v>33798</v>
          </cell>
          <cell r="H29" t="str">
            <v xml:space="preserve"> COTAÇÃO COMERCIO REPRESENTACAO IMPORTACAO EXPORTACAO LTDA</v>
          </cell>
          <cell r="I29" t="str">
            <v>R$ -</v>
          </cell>
          <cell r="J29">
            <v>13858</v>
          </cell>
          <cell r="K29" t="str">
            <v>R$ -</v>
          </cell>
          <cell r="L29" t="str">
            <v>R$ -</v>
          </cell>
          <cell r="N29" t="b">
            <v>0</v>
          </cell>
          <cell r="O29">
            <v>45054</v>
          </cell>
        </row>
        <row r="30">
          <cell r="G30">
            <v>6251</v>
          </cell>
          <cell r="H30" t="str">
            <v xml:space="preserve"> PLASTKEN INDÚSTRIA E COMÉRCIO DE PLÁSTICOS LTDA.</v>
          </cell>
          <cell r="I30" t="str">
            <v>R$ -</v>
          </cell>
          <cell r="J30">
            <v>10377.5</v>
          </cell>
          <cell r="K30" t="str">
            <v>R$ -</v>
          </cell>
          <cell r="L30" t="str">
            <v>R$ -</v>
          </cell>
          <cell r="N30" t="b">
            <v>0</v>
          </cell>
          <cell r="O30">
            <v>45057</v>
          </cell>
        </row>
        <row r="31">
          <cell r="G31">
            <v>6164</v>
          </cell>
          <cell r="H31" t="str">
            <v xml:space="preserve"> AGROMASS BRASIL </v>
          </cell>
          <cell r="I31" t="str">
            <v>R$ -</v>
          </cell>
          <cell r="J31">
            <v>7920</v>
          </cell>
          <cell r="K31" t="str">
            <v>R$ -</v>
          </cell>
          <cell r="L31" t="str">
            <v>R$ -</v>
          </cell>
          <cell r="N31" t="b">
            <v>0</v>
          </cell>
          <cell r="O31">
            <v>45062</v>
          </cell>
        </row>
        <row r="32">
          <cell r="G32">
            <v>1173</v>
          </cell>
          <cell r="H32" t="str">
            <v xml:space="preserve"> KIREI TECNOLAB LTDA</v>
          </cell>
          <cell r="I32" t="str">
            <v>R$ -</v>
          </cell>
          <cell r="J32">
            <v>39232.050000000003</v>
          </cell>
          <cell r="K32" t="str">
            <v>R$ -</v>
          </cell>
          <cell r="L32" t="str">
            <v>R$ -</v>
          </cell>
          <cell r="N32" t="b">
            <v>0</v>
          </cell>
          <cell r="O32">
            <v>45070</v>
          </cell>
        </row>
        <row r="33">
          <cell r="G33">
            <v>121787</v>
          </cell>
          <cell r="H33" t="str">
            <v xml:space="preserve"> SARSTEDT LTDA</v>
          </cell>
          <cell r="I33" t="str">
            <v>R$ -</v>
          </cell>
          <cell r="J33">
            <v>22575</v>
          </cell>
          <cell r="K33" t="str">
            <v>R$ -</v>
          </cell>
          <cell r="L33" t="str">
            <v>R$ -</v>
          </cell>
          <cell r="N33" t="b">
            <v>0</v>
          </cell>
          <cell r="O33">
            <v>45075</v>
          </cell>
        </row>
        <row r="34">
          <cell r="G34">
            <v>146321</v>
          </cell>
          <cell r="H34" t="str">
            <v xml:space="preserve"> BIOTEC PRODUTOS HOSPITALARES LTDA.</v>
          </cell>
          <cell r="I34" t="str">
            <v>R$ -</v>
          </cell>
          <cell r="J34">
            <v>10067.4</v>
          </cell>
          <cell r="K34" t="str">
            <v>R$ -</v>
          </cell>
          <cell r="L34" t="str">
            <v>R$ -</v>
          </cell>
          <cell r="N34" t="b">
            <v>0</v>
          </cell>
          <cell r="O34">
            <v>45075</v>
          </cell>
        </row>
        <row r="35">
          <cell r="G35">
            <v>251036</v>
          </cell>
          <cell r="H35" t="str">
            <v xml:space="preserve"> CIRURGICA SÃO JOSE LTDA</v>
          </cell>
          <cell r="I35" t="str">
            <v>R$ -</v>
          </cell>
          <cell r="J35">
            <v>3413.2</v>
          </cell>
          <cell r="K35" t="str">
            <v>R$ -</v>
          </cell>
          <cell r="L35" t="str">
            <v>R$ -</v>
          </cell>
          <cell r="N35" t="b">
            <v>0</v>
          </cell>
          <cell r="O35">
            <v>45075</v>
          </cell>
        </row>
        <row r="36">
          <cell r="G36">
            <v>12506</v>
          </cell>
          <cell r="H36" t="str">
            <v xml:space="preserve"> ACS MEDICAL PRODUTOS HOSPITALARES LTDA</v>
          </cell>
          <cell r="I36" t="str">
            <v>R$ -</v>
          </cell>
          <cell r="J36">
            <v>9594</v>
          </cell>
          <cell r="K36" t="str">
            <v>R$ -</v>
          </cell>
          <cell r="L36" t="str">
            <v>R$ -</v>
          </cell>
          <cell r="N36" t="b">
            <v>0</v>
          </cell>
          <cell r="O36">
            <v>45077</v>
          </cell>
        </row>
        <row r="37">
          <cell r="G37">
            <v>1728793</v>
          </cell>
          <cell r="H37" t="str">
            <v xml:space="preserve"> COMERCIAL CIRURGICA RIOCLARENSE LTDA.</v>
          </cell>
          <cell r="I37" t="str">
            <v>R$ -</v>
          </cell>
          <cell r="J37">
            <v>2628</v>
          </cell>
          <cell r="K37" t="str">
            <v>R$ -</v>
          </cell>
          <cell r="L37" t="str">
            <v>R$ -</v>
          </cell>
          <cell r="N37" t="b">
            <v>0</v>
          </cell>
          <cell r="O37">
            <v>45077</v>
          </cell>
        </row>
        <row r="38">
          <cell r="G38">
            <v>12869</v>
          </cell>
          <cell r="H38" t="str">
            <v xml:space="preserve"> BELLAMED PRODUTOS HOSPITALARES EIRELI</v>
          </cell>
          <cell r="I38">
            <v>0</v>
          </cell>
          <cell r="J38">
            <v>4381.26</v>
          </cell>
          <cell r="K38">
            <v>0</v>
          </cell>
          <cell r="L38">
            <v>0</v>
          </cell>
          <cell r="N38" t="b">
            <v>0</v>
          </cell>
          <cell r="O38">
            <v>45082</v>
          </cell>
        </row>
        <row r="39">
          <cell r="G39">
            <v>1192</v>
          </cell>
          <cell r="H39" t="str">
            <v xml:space="preserve"> KIREI TECNOLAB LTDA</v>
          </cell>
          <cell r="I39">
            <v>0</v>
          </cell>
          <cell r="J39">
            <v>39232.050000000003</v>
          </cell>
          <cell r="K39">
            <v>0</v>
          </cell>
          <cell r="L39">
            <v>0</v>
          </cell>
          <cell r="N39" t="b">
            <v>0</v>
          </cell>
          <cell r="O39">
            <v>45083</v>
          </cell>
        </row>
        <row r="40">
          <cell r="G40">
            <v>6275</v>
          </cell>
          <cell r="H40" t="str">
            <v xml:space="preserve"> PLASTKEN INDÚSTRIA E COMÉRCIO DE PLÁSTICOS LTDA.</v>
          </cell>
          <cell r="I40">
            <v>0</v>
          </cell>
          <cell r="J40">
            <v>10377.5</v>
          </cell>
          <cell r="K40">
            <v>0</v>
          </cell>
          <cell r="L40">
            <v>0</v>
          </cell>
          <cell r="N40" t="b">
            <v>0</v>
          </cell>
          <cell r="O40">
            <v>45082</v>
          </cell>
        </row>
        <row r="41">
          <cell r="G41">
            <v>65924</v>
          </cell>
          <cell r="H41" t="str">
            <v xml:space="preserve"> CIRURGICA KD LTDA.</v>
          </cell>
          <cell r="I41">
            <v>0</v>
          </cell>
          <cell r="J41">
            <v>6720</v>
          </cell>
          <cell r="K41">
            <v>0</v>
          </cell>
          <cell r="L41">
            <v>0</v>
          </cell>
          <cell r="N41" t="b">
            <v>0</v>
          </cell>
          <cell r="O41">
            <v>45079</v>
          </cell>
        </row>
        <row r="42">
          <cell r="G42">
            <v>6286</v>
          </cell>
          <cell r="H42" t="str">
            <v xml:space="preserve"> AGROMASS BRASIL -  IMPORTAÇÃO E EXPORTAÇÃO LTDA.</v>
          </cell>
          <cell r="I42">
            <v>0</v>
          </cell>
          <cell r="J42">
            <v>7744</v>
          </cell>
          <cell r="K42">
            <v>0</v>
          </cell>
          <cell r="L42">
            <v>0</v>
          </cell>
          <cell r="N42" t="b">
            <v>0</v>
          </cell>
          <cell r="O42">
            <v>45078</v>
          </cell>
        </row>
        <row r="43">
          <cell r="G43">
            <v>3599739</v>
          </cell>
          <cell r="H43" t="str">
            <v xml:space="preserve"> CRISTALIA PRODUTOS QUIMICOS E FARMACEUTICOS LTDA.</v>
          </cell>
          <cell r="I43">
            <v>0</v>
          </cell>
          <cell r="J43">
            <v>69500</v>
          </cell>
          <cell r="K43">
            <v>0</v>
          </cell>
          <cell r="L43">
            <v>0</v>
          </cell>
          <cell r="N43" t="b">
            <v>0</v>
          </cell>
          <cell r="O43">
            <v>45105</v>
          </cell>
        </row>
        <row r="44">
          <cell r="G44">
            <v>132725</v>
          </cell>
          <cell r="H44" t="str">
            <v xml:space="preserve"> FUTURA COMERCIO DE PRODUTOS MEDICOS E HOSPITALARES EIRELI</v>
          </cell>
          <cell r="I44">
            <v>0</v>
          </cell>
          <cell r="J44">
            <v>44602.6</v>
          </cell>
          <cell r="K44">
            <v>0</v>
          </cell>
          <cell r="L44">
            <v>0</v>
          </cell>
          <cell r="N44" t="b">
            <v>0</v>
          </cell>
          <cell r="O44">
            <v>45086</v>
          </cell>
        </row>
        <row r="45">
          <cell r="G45">
            <v>252844</v>
          </cell>
          <cell r="H45" t="str">
            <v xml:space="preserve"> CIRURGICA SÃO JOSE LTDA</v>
          </cell>
          <cell r="I45">
            <v>0</v>
          </cell>
          <cell r="J45">
            <v>1988.56</v>
          </cell>
          <cell r="K45">
            <v>0</v>
          </cell>
          <cell r="L45">
            <v>0</v>
          </cell>
          <cell r="N45" t="b">
            <v>0</v>
          </cell>
          <cell r="O45">
            <v>45110</v>
          </cell>
        </row>
        <row r="46">
          <cell r="G46">
            <v>742932</v>
          </cell>
          <cell r="H46" t="str">
            <v xml:space="preserve"> BECTON DICKINSON INDUSTRIAS CIRURGICAS LTDA.</v>
          </cell>
          <cell r="I46">
            <v>0</v>
          </cell>
          <cell r="J46">
            <v>78000</v>
          </cell>
          <cell r="K46">
            <v>0</v>
          </cell>
          <cell r="L46">
            <v>0</v>
          </cell>
          <cell r="N46" t="b">
            <v>0</v>
          </cell>
          <cell r="O46">
            <v>45110</v>
          </cell>
        </row>
        <row r="47">
          <cell r="G47">
            <v>3601963</v>
          </cell>
          <cell r="H47" t="str">
            <v xml:space="preserve"> CRISTALIA PRODUTOS QUIMICOS E FARMACEUTICOS LTDA.</v>
          </cell>
          <cell r="I47">
            <v>0</v>
          </cell>
          <cell r="J47">
            <v>27800</v>
          </cell>
          <cell r="K47">
            <v>0</v>
          </cell>
          <cell r="L47">
            <v>0</v>
          </cell>
          <cell r="N47" t="b">
            <v>0</v>
          </cell>
          <cell r="O47">
            <v>45111</v>
          </cell>
        </row>
        <row r="48">
          <cell r="G48">
            <v>148929</v>
          </cell>
          <cell r="H48" t="str">
            <v xml:space="preserve"> BIOTEC PRODUTOS HOSPITALARES LTDA.</v>
          </cell>
          <cell r="I48">
            <v>0</v>
          </cell>
          <cell r="J48">
            <v>1386</v>
          </cell>
          <cell r="K48">
            <v>0</v>
          </cell>
          <cell r="L48">
            <v>0</v>
          </cell>
          <cell r="N48" t="b">
            <v>0</v>
          </cell>
          <cell r="O48">
            <v>45114</v>
          </cell>
        </row>
        <row r="49">
          <cell r="G49">
            <v>295</v>
          </cell>
          <cell r="H49" t="str">
            <v xml:space="preserve"> COSTA MEDICAL - INTEGRACAO HOSPITALAR LTDA -ME</v>
          </cell>
          <cell r="I49">
            <v>0</v>
          </cell>
          <cell r="J49">
            <v>8750</v>
          </cell>
          <cell r="K49">
            <v>0</v>
          </cell>
          <cell r="L49">
            <v>0</v>
          </cell>
          <cell r="N49" t="b">
            <v>0</v>
          </cell>
          <cell r="O49">
            <v>45117</v>
          </cell>
        </row>
        <row r="50">
          <cell r="G50">
            <v>123947</v>
          </cell>
          <cell r="H50" t="str">
            <v xml:space="preserve"> PHARMACIA ARTESANAL LTDA</v>
          </cell>
          <cell r="I50">
            <v>0</v>
          </cell>
          <cell r="J50">
            <v>57089.71</v>
          </cell>
          <cell r="K50">
            <v>0</v>
          </cell>
          <cell r="L50">
            <v>0</v>
          </cell>
          <cell r="N50" t="b">
            <v>0</v>
          </cell>
          <cell r="O50">
            <v>45119</v>
          </cell>
        </row>
        <row r="51">
          <cell r="G51">
            <v>96616</v>
          </cell>
          <cell r="H51" t="str">
            <v xml:space="preserve"> ATIVA COMERCIAL HOSPITALAR LTDA</v>
          </cell>
          <cell r="I51">
            <v>0</v>
          </cell>
          <cell r="J51">
            <v>50000</v>
          </cell>
          <cell r="K51">
            <v>0</v>
          </cell>
          <cell r="L51">
            <v>0</v>
          </cell>
          <cell r="N51" t="b">
            <v>0</v>
          </cell>
          <cell r="O51">
            <v>45120</v>
          </cell>
        </row>
        <row r="52">
          <cell r="G52">
            <v>149753</v>
          </cell>
          <cell r="H52" t="str">
            <v xml:space="preserve"> BIOTEC PRODUTOS HOSPITALARES LTDA.</v>
          </cell>
          <cell r="I52">
            <v>0</v>
          </cell>
          <cell r="J52">
            <v>1134</v>
          </cell>
          <cell r="K52">
            <v>0</v>
          </cell>
          <cell r="L52">
            <v>0</v>
          </cell>
          <cell r="N52" t="b">
            <v>0</v>
          </cell>
          <cell r="O52">
            <v>45128</v>
          </cell>
        </row>
        <row r="53">
          <cell r="G53">
            <v>6313</v>
          </cell>
          <cell r="H53" t="str">
            <v xml:space="preserve"> PLASTKEN INDÚSTRIA E COMÉRCIO DE PLÁSTICOS LTDA.</v>
          </cell>
          <cell r="I53">
            <v>0</v>
          </cell>
          <cell r="J53">
            <v>5485.25</v>
          </cell>
          <cell r="K53">
            <v>0</v>
          </cell>
          <cell r="L53">
            <v>0</v>
          </cell>
          <cell r="N53" t="b">
            <v>0</v>
          </cell>
          <cell r="O53">
            <v>45132</v>
          </cell>
        </row>
        <row r="54">
          <cell r="G54">
            <v>67906</v>
          </cell>
          <cell r="H54" t="str">
            <v xml:space="preserve"> VIC PHARMA INDUSTRIA E COMERCIO LTDA</v>
          </cell>
          <cell r="I54">
            <v>0</v>
          </cell>
          <cell r="J54">
            <v>7350</v>
          </cell>
          <cell r="K54">
            <v>0</v>
          </cell>
          <cell r="L54">
            <v>0</v>
          </cell>
          <cell r="N54" t="b">
            <v>0</v>
          </cell>
          <cell r="O54">
            <v>45134</v>
          </cell>
        </row>
        <row r="55">
          <cell r="G55">
            <v>350</v>
          </cell>
          <cell r="H55" t="str">
            <v xml:space="preserve"> TAINA SODRE MACHADO-ME.</v>
          </cell>
          <cell r="I55">
            <v>0</v>
          </cell>
          <cell r="J55">
            <v>8109.6</v>
          </cell>
          <cell r="K55">
            <v>0</v>
          </cell>
          <cell r="L55">
            <v>0</v>
          </cell>
          <cell r="N55" t="b">
            <v>0</v>
          </cell>
          <cell r="O55">
            <v>45135</v>
          </cell>
        </row>
        <row r="56">
          <cell r="G56">
            <v>1440</v>
          </cell>
          <cell r="H56" t="str">
            <v xml:space="preserve"> RIBERTEQ CLEAN COMÉRCIO DE PRODUTOS DE LIMPEZA LTDA</v>
          </cell>
          <cell r="I56">
            <v>0</v>
          </cell>
          <cell r="J56">
            <v>3111.5</v>
          </cell>
          <cell r="K56">
            <v>0</v>
          </cell>
          <cell r="L56">
            <v>0</v>
          </cell>
          <cell r="N56" t="b">
            <v>0</v>
          </cell>
          <cell r="O56">
            <v>45138</v>
          </cell>
        </row>
        <row r="57">
          <cell r="G57">
            <v>22535</v>
          </cell>
          <cell r="H57" t="str">
            <v xml:space="preserve"> PONTUAL COMERCIAL LTDA</v>
          </cell>
          <cell r="I57">
            <v>0</v>
          </cell>
          <cell r="J57">
            <v>5985</v>
          </cell>
          <cell r="K57">
            <v>0</v>
          </cell>
          <cell r="L57">
            <v>0</v>
          </cell>
          <cell r="N57" t="b">
            <v>0</v>
          </cell>
          <cell r="O57">
            <v>45138</v>
          </cell>
        </row>
        <row r="58">
          <cell r="G58">
            <v>22536</v>
          </cell>
          <cell r="H58" t="str">
            <v xml:space="preserve"> PONTUAL COMERCIAL LTDA</v>
          </cell>
          <cell r="I58">
            <v>0</v>
          </cell>
          <cell r="J58">
            <v>1633.5</v>
          </cell>
          <cell r="K58">
            <v>0</v>
          </cell>
          <cell r="L58">
            <v>0</v>
          </cell>
          <cell r="N58" t="b">
            <v>0</v>
          </cell>
          <cell r="O58">
            <v>45138</v>
          </cell>
        </row>
        <row r="59">
          <cell r="G59">
            <v>103119</v>
          </cell>
          <cell r="H59" t="str">
            <v xml:space="preserve"> MAX MEDICAL COMERCIO DE PRODUTOS MEDICOS E HOSPITALARES LTDA.</v>
          </cell>
          <cell r="I59">
            <v>0</v>
          </cell>
          <cell r="J59">
            <v>7369.6</v>
          </cell>
          <cell r="K59">
            <v>0</v>
          </cell>
          <cell r="L59">
            <v>0</v>
          </cell>
          <cell r="N59" t="b">
            <v>0</v>
          </cell>
          <cell r="O59">
            <v>45138</v>
          </cell>
        </row>
        <row r="60">
          <cell r="G60">
            <v>161271</v>
          </cell>
          <cell r="H60" t="str">
            <v xml:space="preserve"> ZAMMI INSTRUMENTAL EIRELI</v>
          </cell>
          <cell r="I60">
            <v>0</v>
          </cell>
          <cell r="J60">
            <v>24140</v>
          </cell>
          <cell r="K60">
            <v>0</v>
          </cell>
          <cell r="L60">
            <v>0</v>
          </cell>
          <cell r="N60" t="b">
            <v>0</v>
          </cell>
          <cell r="O60">
            <v>45138</v>
          </cell>
        </row>
        <row r="61">
          <cell r="G61">
            <v>1620390</v>
          </cell>
          <cell r="H61" t="str">
            <v xml:space="preserve"> CIRURGICA FERNANDES COMERCIO DE MATERIAIS CIRURGICOS E HOSPITALARES SOCIEDADE LTDA.</v>
          </cell>
          <cell r="I61">
            <v>0</v>
          </cell>
          <cell r="J61">
            <v>14750</v>
          </cell>
          <cell r="K61">
            <v>0</v>
          </cell>
          <cell r="L61">
            <v>0</v>
          </cell>
          <cell r="N61" t="b">
            <v>0</v>
          </cell>
          <cell r="O61">
            <v>45138</v>
          </cell>
        </row>
        <row r="353">
          <cell r="G353">
            <v>0</v>
          </cell>
          <cell r="H353">
            <v>0</v>
          </cell>
          <cell r="I353" t="str">
            <v>.</v>
          </cell>
          <cell r="J353" t="str">
            <v>.</v>
          </cell>
          <cell r="K353" t="str">
            <v>.</v>
          </cell>
          <cell r="L353" t="str">
            <v>.</v>
          </cell>
          <cell r="M353" t="str">
            <v>.</v>
          </cell>
          <cell r="N353">
            <v>0</v>
          </cell>
          <cell r="O353">
            <v>0</v>
          </cell>
        </row>
        <row r="366">
          <cell r="G366">
            <v>0</v>
          </cell>
          <cell r="H366">
            <v>0</v>
          </cell>
          <cell r="I366" t="str">
            <v>.</v>
          </cell>
          <cell r="J366" t="str">
            <v>.</v>
          </cell>
          <cell r="K366" t="str">
            <v>.</v>
          </cell>
          <cell r="L366" t="str">
            <v>.</v>
          </cell>
          <cell r="M366" t="str">
            <v>.</v>
          </cell>
          <cell r="N366">
            <v>0</v>
          </cell>
          <cell r="O366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ela268" displayName="Tabela268" ref="A2:Q43" headerRowCount="0" totalsRowCount="1" headerRowDxfId="36" dataDxfId="35" totalsRowDxfId="34">
  <tableColumns count="17">
    <tableColumn id="1" name="Colunas1" headerRowDxfId="33" totalsRowDxfId="32"/>
    <tableColumn id="15" name="Colunas15" headerRowDxfId="31" totalsRowDxfId="30" dataCellStyle="Vírgula"/>
    <tableColumn id="21" name="Coluna2" headerRowDxfId="29" totalsRowDxfId="28"/>
    <tableColumn id="2" name="Coluna4" headerRowDxfId="27" totalsRowDxfId="26"/>
    <tableColumn id="7" name="Coluna9" headerRowDxfId="25" totalsRowDxfId="24"/>
    <tableColumn id="6" name="Coluna8" headerRowDxfId="23" totalsRowDxfId="22"/>
    <tableColumn id="8" name="Coluna1" headerRowDxfId="21" totalsRowDxfId="20"/>
    <tableColumn id="9" name="Coluna10" headerRowDxfId="19" totalsRowDxfId="18"/>
    <tableColumn id="10" name="Coluna11" headerRowDxfId="17" totalsRowDxfId="16"/>
    <tableColumn id="11" name="Coluna12" headerRowDxfId="15" totalsRowDxfId="14"/>
    <tableColumn id="12" name="Coluna13" headerRowDxfId="13" totalsRowDxfId="12"/>
    <tableColumn id="13" name="Coluna14" headerRowDxfId="11" totalsRowDxfId="10"/>
    <tableColumn id="16" name="Coluna15" headerRowDxfId="9" totalsRowDxfId="8"/>
    <tableColumn id="17" name="Coluna16" headerRowDxfId="7" totalsRowDxfId="6"/>
    <tableColumn id="22" name="Coluna3" headerRowDxfId="5" dataDxfId="4" totalsRowDxfId="3"/>
    <tableColumn id="19" name="Colunas19" headerRowDxfId="2" totalsRowDxfId="1"/>
    <tableColumn id="14" name="Colunas14" totalsRowDxfId="0" dataCellStyle="Vírgula"/>
  </tableColumns>
  <tableStyleInfo name="TableStyleMedium2" showFirstColumn="0" showLastColumn="0" showRowStripes="0" showColumnStripes="1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02"/>
  <sheetViews>
    <sheetView workbookViewId="0">
      <pane ySplit="2" topLeftCell="A118" activePane="bottomLeft" state="frozen"/>
      <selection activeCell="D1" sqref="D1"/>
      <selection pane="bottomLeft" activeCell="E133" sqref="E133"/>
    </sheetView>
  </sheetViews>
  <sheetFormatPr defaultRowHeight="15" x14ac:dyDescent="0.25"/>
  <cols>
    <col min="1" max="1" width="10.42578125" bestFit="1" customWidth="1"/>
    <col min="2" max="3" width="10.7109375" bestFit="1" customWidth="1"/>
    <col min="4" max="4" width="2.28515625" customWidth="1"/>
    <col min="5" max="5" width="98.28515625" style="17" bestFit="1" customWidth="1"/>
    <col min="6" max="6" width="35.5703125" style="16" bestFit="1" customWidth="1"/>
    <col min="7" max="7" width="2.28515625" customWidth="1"/>
    <col min="8" max="8" width="53.140625" style="18" bestFit="1" customWidth="1"/>
    <col min="9" max="9" width="41" style="18" bestFit="1" customWidth="1"/>
    <col min="10" max="10" width="58.85546875" bestFit="1" customWidth="1"/>
    <col min="11" max="11" width="31.85546875" bestFit="1" customWidth="1"/>
  </cols>
  <sheetData>
    <row r="1" spans="1:19" ht="34.5" customHeight="1" thickBot="1" x14ac:dyDescent="0.3">
      <c r="A1" s="202" t="s">
        <v>138</v>
      </c>
      <c r="B1" s="203"/>
      <c r="C1" s="204"/>
      <c r="E1" s="205" t="s">
        <v>139</v>
      </c>
      <c r="F1" s="206"/>
      <c r="H1" s="207" t="s">
        <v>140</v>
      </c>
      <c r="I1" s="208"/>
    </row>
    <row r="2" spans="1:19" ht="25.5" customHeight="1" thickBot="1" x14ac:dyDescent="0.3">
      <c r="A2" s="209" t="s">
        <v>141</v>
      </c>
      <c r="B2" s="210"/>
      <c r="C2" s="211"/>
      <c r="D2" t="s">
        <v>317</v>
      </c>
      <c r="E2" s="52" t="s">
        <v>142</v>
      </c>
      <c r="F2" s="27" t="s">
        <v>144</v>
      </c>
      <c r="G2" t="s">
        <v>317</v>
      </c>
      <c r="H2" s="6" t="s">
        <v>950</v>
      </c>
      <c r="I2" s="27" t="s">
        <v>949</v>
      </c>
      <c r="J2" s="6" t="s">
        <v>2</v>
      </c>
      <c r="K2" s="27" t="s">
        <v>143</v>
      </c>
      <c r="L2" t="s">
        <v>317</v>
      </c>
      <c r="M2" t="s">
        <v>317</v>
      </c>
      <c r="N2" t="s">
        <v>317</v>
      </c>
      <c r="O2" t="s">
        <v>317</v>
      </c>
      <c r="P2" t="s">
        <v>317</v>
      </c>
      <c r="Q2" t="s">
        <v>317</v>
      </c>
      <c r="R2" t="s">
        <v>317</v>
      </c>
      <c r="S2" t="s">
        <v>317</v>
      </c>
    </row>
    <row r="3" spans="1:19" ht="16.5" thickBot="1" x14ac:dyDescent="0.3">
      <c r="A3" s="7" t="s">
        <v>145</v>
      </c>
      <c r="B3" s="8">
        <v>43831</v>
      </c>
      <c r="C3" s="9">
        <v>43861</v>
      </c>
      <c r="E3" s="109" t="s">
        <v>1175</v>
      </c>
      <c r="F3" s="110" t="s">
        <v>678</v>
      </c>
      <c r="H3" s="1" t="s">
        <v>9</v>
      </c>
      <c r="I3" s="1">
        <v>260</v>
      </c>
      <c r="J3" s="1" t="s">
        <v>10</v>
      </c>
      <c r="K3" s="20" t="s">
        <v>953</v>
      </c>
      <c r="L3" s="1"/>
      <c r="M3" s="1"/>
      <c r="N3" s="1"/>
      <c r="O3" s="1"/>
    </row>
    <row r="4" spans="1:19" ht="15.75" thickBot="1" x14ac:dyDescent="0.3">
      <c r="A4" s="10" t="s">
        <v>146</v>
      </c>
      <c r="B4" s="11">
        <v>43862</v>
      </c>
      <c r="C4" s="12">
        <v>43890</v>
      </c>
      <c r="E4" s="109" t="s">
        <v>1176</v>
      </c>
      <c r="F4" s="110" t="s">
        <v>678</v>
      </c>
      <c r="H4" s="1">
        <v>3</v>
      </c>
      <c r="I4" s="1">
        <v>1590</v>
      </c>
      <c r="J4" s="1" t="s">
        <v>17</v>
      </c>
      <c r="K4" s="1"/>
      <c r="L4" s="1"/>
      <c r="M4" s="1"/>
      <c r="N4" s="1"/>
      <c r="O4" s="1"/>
    </row>
    <row r="5" spans="1:19" ht="15.75" thickBot="1" x14ac:dyDescent="0.3">
      <c r="A5" s="10" t="s">
        <v>148</v>
      </c>
      <c r="B5" s="11">
        <v>43891</v>
      </c>
      <c r="C5" s="12">
        <v>43921</v>
      </c>
      <c r="E5" s="109" t="s">
        <v>1177</v>
      </c>
      <c r="F5" s="110" t="s">
        <v>678</v>
      </c>
      <c r="H5" s="1" t="s">
        <v>18</v>
      </c>
      <c r="I5" s="1">
        <v>1608</v>
      </c>
      <c r="J5" s="1" t="s">
        <v>19</v>
      </c>
      <c r="K5" s="1"/>
      <c r="L5" s="1"/>
      <c r="M5" s="1"/>
      <c r="N5" s="1"/>
      <c r="O5" s="1"/>
    </row>
    <row r="6" spans="1:19" ht="15.75" thickBot="1" x14ac:dyDescent="0.3">
      <c r="A6" s="10" t="s">
        <v>150</v>
      </c>
      <c r="B6" s="11">
        <v>43922</v>
      </c>
      <c r="C6" s="12">
        <v>43951</v>
      </c>
      <c r="E6" s="109" t="s">
        <v>1178</v>
      </c>
      <c r="F6" s="110" t="s">
        <v>678</v>
      </c>
      <c r="H6" s="1" t="s">
        <v>20</v>
      </c>
      <c r="I6" s="1">
        <v>1614</v>
      </c>
      <c r="J6" s="1" t="s">
        <v>21</v>
      </c>
      <c r="K6" s="1"/>
      <c r="L6" s="1"/>
      <c r="M6" s="1"/>
      <c r="N6" s="1"/>
      <c r="O6" s="1"/>
    </row>
    <row r="7" spans="1:19" ht="15.75" thickBot="1" x14ac:dyDescent="0.3">
      <c r="A7" s="10" t="s">
        <v>152</v>
      </c>
      <c r="B7" s="11">
        <v>43952</v>
      </c>
      <c r="C7" s="12">
        <v>43982</v>
      </c>
      <c r="E7" s="109" t="s">
        <v>1179</v>
      </c>
      <c r="F7" s="110" t="s">
        <v>678</v>
      </c>
      <c r="H7" s="1" t="s">
        <v>109</v>
      </c>
      <c r="I7" s="1">
        <v>1621</v>
      </c>
      <c r="J7" s="1" t="s">
        <v>21</v>
      </c>
      <c r="K7" s="1"/>
      <c r="L7" s="1"/>
      <c r="M7" s="1"/>
      <c r="N7" s="1"/>
      <c r="O7" s="1"/>
    </row>
    <row r="8" spans="1:19" ht="15.75" thickBot="1" x14ac:dyDescent="0.3">
      <c r="A8" s="10" t="s">
        <v>153</v>
      </c>
      <c r="B8" s="11">
        <v>43983</v>
      </c>
      <c r="C8" s="12">
        <v>44012</v>
      </c>
      <c r="E8" s="109" t="s">
        <v>1180</v>
      </c>
      <c r="F8" s="110" t="s">
        <v>678</v>
      </c>
      <c r="H8" s="1" t="s">
        <v>319</v>
      </c>
      <c r="I8" s="1">
        <v>1637</v>
      </c>
      <c r="J8" s="1" t="s">
        <v>320</v>
      </c>
      <c r="K8" s="1"/>
      <c r="L8" s="1"/>
      <c r="M8" s="1"/>
      <c r="N8" s="1"/>
      <c r="O8" s="1"/>
    </row>
    <row r="9" spans="1:19" ht="15.75" thickBot="1" x14ac:dyDescent="0.3">
      <c r="A9" s="10" t="s">
        <v>154</v>
      </c>
      <c r="B9" s="11">
        <v>44013</v>
      </c>
      <c r="C9" s="12">
        <v>44043</v>
      </c>
      <c r="E9" s="109" t="s">
        <v>1181</v>
      </c>
      <c r="F9" s="110" t="s">
        <v>678</v>
      </c>
      <c r="H9" s="1" t="s">
        <v>321</v>
      </c>
      <c r="I9" s="1">
        <v>1643</v>
      </c>
      <c r="J9" s="1" t="s">
        <v>322</v>
      </c>
      <c r="K9" s="1"/>
      <c r="L9" s="1"/>
      <c r="M9" s="1"/>
      <c r="N9" s="1"/>
      <c r="O9" s="1"/>
    </row>
    <row r="10" spans="1:19" x14ac:dyDescent="0.25">
      <c r="A10" s="10" t="s">
        <v>156</v>
      </c>
      <c r="B10" s="11">
        <v>44044</v>
      </c>
      <c r="C10" s="12">
        <v>44074</v>
      </c>
      <c r="E10"/>
      <c r="F10"/>
      <c r="H10" s="1" t="s">
        <v>323</v>
      </c>
      <c r="I10" s="1">
        <v>1650</v>
      </c>
      <c r="J10" s="1" t="s">
        <v>324</v>
      </c>
      <c r="K10" s="1"/>
      <c r="L10" s="1"/>
      <c r="M10" s="1"/>
      <c r="N10" s="1"/>
      <c r="O10" s="1"/>
    </row>
    <row r="11" spans="1:19" ht="15.75" thickBot="1" x14ac:dyDescent="0.3">
      <c r="A11" s="10" t="s">
        <v>157</v>
      </c>
      <c r="B11" s="11">
        <v>44075</v>
      </c>
      <c r="C11" s="12">
        <v>44104</v>
      </c>
      <c r="E11"/>
      <c r="F11"/>
      <c r="H11" s="1" t="s">
        <v>325</v>
      </c>
      <c r="I11" s="1">
        <v>1666</v>
      </c>
      <c r="J11" s="1" t="s">
        <v>326</v>
      </c>
      <c r="K11" s="1"/>
      <c r="L11" s="1"/>
      <c r="M11" s="1"/>
      <c r="N11" s="1"/>
      <c r="O11" s="1"/>
    </row>
    <row r="12" spans="1:19" ht="15.75" thickBot="1" x14ac:dyDescent="0.3">
      <c r="A12" s="10" t="s">
        <v>160</v>
      </c>
      <c r="B12" s="11">
        <v>44105</v>
      </c>
      <c r="C12" s="12">
        <v>44135</v>
      </c>
      <c r="E12" s="111" t="s">
        <v>170</v>
      </c>
      <c r="F12" s="110" t="s">
        <v>607</v>
      </c>
      <c r="H12" s="1" t="s">
        <v>327</v>
      </c>
      <c r="I12" s="1">
        <v>1672</v>
      </c>
      <c r="J12" s="1" t="s">
        <v>328</v>
      </c>
      <c r="K12" s="1"/>
      <c r="L12" s="1"/>
      <c r="M12" s="1"/>
      <c r="N12" s="1"/>
      <c r="O12" s="1"/>
    </row>
    <row r="13" spans="1:19" ht="15.75" thickBot="1" x14ac:dyDescent="0.3">
      <c r="A13" s="10" t="s">
        <v>162</v>
      </c>
      <c r="B13" s="11">
        <v>44136</v>
      </c>
      <c r="C13" s="12">
        <v>44165</v>
      </c>
      <c r="E13" s="111" t="s">
        <v>1051</v>
      </c>
      <c r="F13" s="110" t="s">
        <v>2400</v>
      </c>
      <c r="H13" s="1" t="s">
        <v>329</v>
      </c>
      <c r="I13" s="1">
        <v>1689</v>
      </c>
      <c r="J13" s="1" t="s">
        <v>330</v>
      </c>
      <c r="K13" s="1"/>
      <c r="L13" s="1"/>
      <c r="M13" s="1"/>
      <c r="N13" s="1"/>
      <c r="O13" s="1"/>
    </row>
    <row r="14" spans="1:19" ht="15.75" thickBot="1" x14ac:dyDescent="0.3">
      <c r="A14" s="13" t="s">
        <v>163</v>
      </c>
      <c r="B14" s="14">
        <v>44166</v>
      </c>
      <c r="C14" s="15">
        <v>44196</v>
      </c>
      <c r="E14" s="111"/>
      <c r="F14" s="110" t="s">
        <v>607</v>
      </c>
      <c r="H14" s="1" t="s">
        <v>331</v>
      </c>
      <c r="I14" s="1">
        <v>1695</v>
      </c>
      <c r="J14" s="1" t="s">
        <v>332</v>
      </c>
      <c r="K14" s="1"/>
      <c r="L14" s="1"/>
      <c r="M14" s="1"/>
      <c r="N14" s="1"/>
      <c r="O14" s="1"/>
    </row>
    <row r="15" spans="1:19" ht="15.75" thickBot="1" x14ac:dyDescent="0.3">
      <c r="E15" s="111"/>
      <c r="F15" s="110" t="s">
        <v>607</v>
      </c>
      <c r="H15" s="1" t="s">
        <v>333</v>
      </c>
      <c r="I15" s="1">
        <v>1703</v>
      </c>
      <c r="J15" s="1" t="s">
        <v>334</v>
      </c>
      <c r="K15" s="1"/>
      <c r="L15" s="1"/>
      <c r="M15" s="1"/>
      <c r="N15" s="1"/>
      <c r="O15" s="1"/>
    </row>
    <row r="16" spans="1:19" ht="15.75" thickBot="1" x14ac:dyDescent="0.3">
      <c r="E16" s="111" t="s">
        <v>1235</v>
      </c>
      <c r="F16" s="110" t="s">
        <v>1236</v>
      </c>
      <c r="H16" s="1" t="s">
        <v>335</v>
      </c>
      <c r="I16" s="1">
        <v>17905</v>
      </c>
      <c r="J16" s="1" t="s">
        <v>336</v>
      </c>
      <c r="K16" s="1"/>
      <c r="L16" s="1"/>
      <c r="M16" s="1"/>
      <c r="N16" s="1"/>
      <c r="O16" s="1"/>
    </row>
    <row r="17" spans="1:15" ht="15.75" thickBot="1" x14ac:dyDescent="0.3">
      <c r="A17" s="65" t="s">
        <v>1220</v>
      </c>
      <c r="B17" s="66">
        <v>973006</v>
      </c>
      <c r="E17" s="112" t="s">
        <v>251</v>
      </c>
      <c r="F17" s="110" t="s">
        <v>488</v>
      </c>
      <c r="H17" s="1" t="s">
        <v>337</v>
      </c>
      <c r="I17" s="1">
        <v>42369</v>
      </c>
      <c r="J17" s="1" t="s">
        <v>338</v>
      </c>
      <c r="K17" s="1"/>
      <c r="L17" s="1"/>
      <c r="M17" s="1"/>
      <c r="N17" s="1"/>
      <c r="O17" s="1"/>
    </row>
    <row r="18" spans="1:15" ht="15.75" thickBot="1" x14ac:dyDescent="0.3">
      <c r="E18"/>
      <c r="F18"/>
      <c r="H18" s="1" t="s">
        <v>339</v>
      </c>
      <c r="I18" s="1">
        <v>47007</v>
      </c>
      <c r="J18" s="1" t="s">
        <v>340</v>
      </c>
      <c r="K18" s="1"/>
      <c r="L18" s="1"/>
      <c r="M18" s="1"/>
      <c r="N18" s="1"/>
      <c r="O18" s="1"/>
    </row>
    <row r="19" spans="1:15" ht="15.75" thickBot="1" x14ac:dyDescent="0.3">
      <c r="E19" s="113" t="s">
        <v>182</v>
      </c>
      <c r="F19" s="110" t="s">
        <v>1237</v>
      </c>
      <c r="H19" s="1" t="s">
        <v>341</v>
      </c>
      <c r="I19" s="1">
        <v>56526</v>
      </c>
      <c r="J19" s="1" t="s">
        <v>342</v>
      </c>
      <c r="K19" s="1"/>
      <c r="L19" s="1"/>
      <c r="M19" s="1"/>
      <c r="N19" s="1"/>
      <c r="O19" s="1"/>
    </row>
    <row r="20" spans="1:15" ht="15.75" thickBot="1" x14ac:dyDescent="0.3">
      <c r="E20" s="114" t="s">
        <v>187</v>
      </c>
      <c r="F20" s="110" t="s">
        <v>1238</v>
      </c>
      <c r="H20" s="1" t="s">
        <v>343</v>
      </c>
      <c r="I20" s="1">
        <v>63199</v>
      </c>
      <c r="J20" s="1" t="s">
        <v>344</v>
      </c>
      <c r="K20" s="1"/>
      <c r="L20" s="1"/>
      <c r="M20" s="1"/>
      <c r="N20" s="1"/>
      <c r="O20" s="1"/>
    </row>
    <row r="21" spans="1:15" ht="15.75" thickBot="1" x14ac:dyDescent="0.3">
      <c r="E21" s="115" t="s">
        <v>188</v>
      </c>
      <c r="F21" s="110" t="s">
        <v>1237</v>
      </c>
      <c r="H21" s="1" t="s">
        <v>345</v>
      </c>
      <c r="I21" s="1">
        <v>77528</v>
      </c>
      <c r="J21" s="1" t="s">
        <v>346</v>
      </c>
      <c r="K21" s="1"/>
      <c r="L21" s="1"/>
      <c r="M21" s="1"/>
      <c r="N21" s="1"/>
      <c r="O21" s="1"/>
    </row>
    <row r="22" spans="1:15" ht="15.75" thickBot="1" x14ac:dyDescent="0.3">
      <c r="E22" s="114" t="s">
        <v>190</v>
      </c>
      <c r="F22" s="110" t="s">
        <v>1239</v>
      </c>
      <c r="H22" s="1" t="s">
        <v>347</v>
      </c>
      <c r="I22" s="1">
        <v>77534</v>
      </c>
      <c r="J22" s="1" t="s">
        <v>348</v>
      </c>
      <c r="K22" s="1"/>
      <c r="L22" s="1"/>
      <c r="M22" s="1"/>
      <c r="N22" s="1"/>
      <c r="O22" s="1"/>
    </row>
    <row r="23" spans="1:15" ht="15.75" thickBot="1" x14ac:dyDescent="0.3">
      <c r="E23" s="114" t="s">
        <v>191</v>
      </c>
      <c r="F23" s="110" t="s">
        <v>128</v>
      </c>
      <c r="H23" s="1" t="s">
        <v>349</v>
      </c>
      <c r="I23" s="1">
        <v>77541</v>
      </c>
      <c r="J23" s="1" t="s">
        <v>350</v>
      </c>
      <c r="K23" s="1"/>
      <c r="L23" s="1"/>
      <c r="M23" s="1"/>
      <c r="N23" s="1"/>
      <c r="O23" s="1"/>
    </row>
    <row r="24" spans="1:15" ht="15.75" thickBot="1" x14ac:dyDescent="0.3">
      <c r="E24" s="114" t="s">
        <v>195</v>
      </c>
      <c r="F24" s="110" t="s">
        <v>1239</v>
      </c>
      <c r="H24" s="1" t="s">
        <v>351</v>
      </c>
      <c r="I24" s="1">
        <v>99895</v>
      </c>
      <c r="J24" s="1" t="s">
        <v>352</v>
      </c>
      <c r="K24" s="1"/>
      <c r="L24" s="1"/>
      <c r="M24" s="1"/>
      <c r="N24" s="1"/>
      <c r="O24" s="1"/>
    </row>
    <row r="25" spans="1:15" ht="15.75" thickBot="1" x14ac:dyDescent="0.3">
      <c r="E25" s="114" t="s">
        <v>205</v>
      </c>
      <c r="F25" s="110" t="s">
        <v>1237</v>
      </c>
      <c r="H25" s="1" t="s">
        <v>353</v>
      </c>
      <c r="I25" s="1">
        <v>99903</v>
      </c>
      <c r="J25" s="1" t="s">
        <v>354</v>
      </c>
      <c r="K25" s="1"/>
      <c r="L25" s="1"/>
      <c r="M25" s="1"/>
      <c r="N25" s="1"/>
      <c r="O25" s="1"/>
    </row>
    <row r="26" spans="1:15" ht="15.75" thickBot="1" x14ac:dyDescent="0.3">
      <c r="E26" s="114" t="s">
        <v>200</v>
      </c>
      <c r="F26" s="110" t="s">
        <v>1183</v>
      </c>
      <c r="H26" s="1" t="s">
        <v>355</v>
      </c>
      <c r="I26" s="1">
        <v>99910</v>
      </c>
      <c r="J26" s="1" t="s">
        <v>356</v>
      </c>
      <c r="K26" s="1"/>
      <c r="L26" s="1"/>
      <c r="M26" s="1"/>
      <c r="N26" s="1"/>
      <c r="O26" s="1"/>
    </row>
    <row r="27" spans="1:15" ht="15.75" thickBot="1" x14ac:dyDescent="0.3">
      <c r="E27" s="114" t="s">
        <v>1182</v>
      </c>
      <c r="F27" s="110" t="s">
        <v>1183</v>
      </c>
      <c r="H27" s="1" t="s">
        <v>357</v>
      </c>
      <c r="I27" s="1">
        <v>101251</v>
      </c>
      <c r="J27" s="1" t="s">
        <v>358</v>
      </c>
      <c r="K27" s="1"/>
      <c r="L27" s="1"/>
      <c r="M27" s="1"/>
      <c r="N27" s="1"/>
      <c r="O27" s="1"/>
    </row>
    <row r="28" spans="1:15" ht="15.75" thickBot="1" x14ac:dyDescent="0.3">
      <c r="E28" s="114" t="s">
        <v>1240</v>
      </c>
      <c r="F28" s="110" t="s">
        <v>1183</v>
      </c>
      <c r="H28" s="1" t="s">
        <v>359</v>
      </c>
      <c r="I28" s="1">
        <v>104930</v>
      </c>
      <c r="J28" s="1" t="s">
        <v>360</v>
      </c>
      <c r="K28" s="1"/>
      <c r="L28" s="1"/>
      <c r="M28" s="1"/>
      <c r="N28" s="1"/>
      <c r="O28" s="1"/>
    </row>
    <row r="29" spans="1:15" ht="15.75" thickBot="1" x14ac:dyDescent="0.3">
      <c r="E29" s="114" t="s">
        <v>1241</v>
      </c>
      <c r="F29" s="110" t="s">
        <v>1183</v>
      </c>
      <c r="H29" s="1" t="s">
        <v>361</v>
      </c>
      <c r="I29" s="1">
        <v>105325</v>
      </c>
      <c r="J29" s="1" t="s">
        <v>362</v>
      </c>
      <c r="K29" s="1"/>
      <c r="L29" s="1"/>
      <c r="M29" s="1"/>
      <c r="N29" s="1"/>
      <c r="O29" s="1"/>
    </row>
    <row r="30" spans="1:15" ht="15.75" thickBot="1" x14ac:dyDescent="0.3">
      <c r="E30" s="114" t="s">
        <v>1242</v>
      </c>
      <c r="F30" s="110" t="s">
        <v>1183</v>
      </c>
      <c r="H30" s="1" t="s">
        <v>363</v>
      </c>
      <c r="I30" s="1">
        <v>107169</v>
      </c>
      <c r="J30" s="1" t="s">
        <v>364</v>
      </c>
      <c r="K30" s="1"/>
      <c r="L30" s="1"/>
      <c r="M30" s="1"/>
      <c r="N30" s="1"/>
      <c r="O30" s="1"/>
    </row>
    <row r="31" spans="1:15" ht="15.75" thickBot="1" x14ac:dyDescent="0.3">
      <c r="E31" s="114" t="s">
        <v>200</v>
      </c>
      <c r="F31" s="110" t="s">
        <v>1183</v>
      </c>
      <c r="H31" s="1" t="s">
        <v>365</v>
      </c>
      <c r="I31" s="1">
        <v>115536</v>
      </c>
      <c r="J31" s="1" t="s">
        <v>366</v>
      </c>
      <c r="K31" s="1"/>
      <c r="L31" s="1"/>
      <c r="M31" s="1"/>
      <c r="N31" s="1"/>
      <c r="O31" s="1"/>
    </row>
    <row r="32" spans="1:15" ht="15.75" thickBot="1" x14ac:dyDescent="0.3">
      <c r="E32" s="114" t="s">
        <v>1182</v>
      </c>
      <c r="F32" s="110" t="s">
        <v>1183</v>
      </c>
      <c r="H32" s="1" t="s">
        <v>367</v>
      </c>
      <c r="I32" s="1">
        <v>115542</v>
      </c>
      <c r="J32" s="1" t="s">
        <v>368</v>
      </c>
      <c r="K32" s="1"/>
      <c r="L32" s="1"/>
      <c r="M32" s="1"/>
      <c r="N32" s="1"/>
      <c r="O32" s="1"/>
    </row>
    <row r="33" spans="5:15" ht="15.75" thickBot="1" x14ac:dyDescent="0.3">
      <c r="E33" s="114" t="s">
        <v>1243</v>
      </c>
      <c r="F33" s="110" t="s">
        <v>1237</v>
      </c>
      <c r="H33" s="1" t="s">
        <v>369</v>
      </c>
      <c r="I33" s="1">
        <v>115559</v>
      </c>
      <c r="J33" s="1" t="s">
        <v>370</v>
      </c>
      <c r="K33" s="1"/>
      <c r="L33" s="1"/>
      <c r="M33" s="1"/>
      <c r="N33" s="1"/>
      <c r="O33" s="1"/>
    </row>
    <row r="34" spans="5:15" ht="15.75" thickBot="1" x14ac:dyDescent="0.3">
      <c r="E34" s="114" t="s">
        <v>1244</v>
      </c>
      <c r="F34" s="110" t="s">
        <v>202</v>
      </c>
      <c r="H34" s="1" t="s">
        <v>371</v>
      </c>
      <c r="I34" s="1">
        <v>115565</v>
      </c>
      <c r="J34" s="1" t="s">
        <v>372</v>
      </c>
      <c r="K34" s="1"/>
      <c r="L34" s="1"/>
      <c r="M34" s="1"/>
      <c r="N34" s="1"/>
      <c r="O34" s="1"/>
    </row>
    <row r="35" spans="5:15" ht="15.75" thickBot="1" x14ac:dyDescent="0.3">
      <c r="E35" s="114" t="s">
        <v>1245</v>
      </c>
      <c r="F35" s="110" t="s">
        <v>202</v>
      </c>
      <c r="H35" s="1" t="s">
        <v>373</v>
      </c>
      <c r="I35" s="1">
        <v>117084</v>
      </c>
      <c r="J35" s="1" t="s">
        <v>374</v>
      </c>
      <c r="K35" s="1"/>
      <c r="L35" s="1"/>
      <c r="M35" s="1"/>
      <c r="N35" s="1"/>
      <c r="O35" s="1"/>
    </row>
    <row r="36" spans="5:15" ht="15.75" thickBot="1" x14ac:dyDescent="0.3">
      <c r="E36" s="114" t="s">
        <v>1184</v>
      </c>
      <c r="F36" s="110" t="s">
        <v>202</v>
      </c>
      <c r="H36" s="1" t="s">
        <v>375</v>
      </c>
      <c r="I36" s="1">
        <v>117085</v>
      </c>
      <c r="J36" s="1" t="s">
        <v>376</v>
      </c>
      <c r="K36" s="1"/>
      <c r="L36" s="1"/>
      <c r="M36" s="1"/>
      <c r="N36" s="1"/>
      <c r="O36" s="1"/>
    </row>
    <row r="37" spans="5:15" x14ac:dyDescent="0.25">
      <c r="E37"/>
      <c r="F37"/>
      <c r="H37" s="1" t="s">
        <v>377</v>
      </c>
      <c r="I37" s="1">
        <v>117132</v>
      </c>
      <c r="J37" s="1" t="s">
        <v>378</v>
      </c>
      <c r="K37" s="1"/>
      <c r="L37" s="1"/>
      <c r="M37" s="1"/>
      <c r="N37" s="1"/>
      <c r="O37" s="1"/>
    </row>
    <row r="38" spans="5:15" ht="15.75" thickBot="1" x14ac:dyDescent="0.3">
      <c r="E38"/>
      <c r="F38"/>
      <c r="H38" s="1" t="s">
        <v>379</v>
      </c>
      <c r="I38" s="1">
        <v>117179</v>
      </c>
      <c r="J38" s="1" t="s">
        <v>380</v>
      </c>
      <c r="K38" s="1"/>
      <c r="L38" s="1"/>
      <c r="M38" s="1"/>
      <c r="N38" s="1"/>
      <c r="O38" s="1"/>
    </row>
    <row r="39" spans="5:15" ht="16.5" thickBot="1" x14ac:dyDescent="0.3">
      <c r="E39" s="116" t="s">
        <v>217</v>
      </c>
      <c r="F39" s="117" t="s">
        <v>957</v>
      </c>
      <c r="H39" s="1" t="s">
        <v>381</v>
      </c>
      <c r="I39" s="1">
        <v>117421</v>
      </c>
      <c r="J39" s="1" t="s">
        <v>382</v>
      </c>
      <c r="K39" s="1"/>
      <c r="L39" s="1"/>
      <c r="M39" s="1"/>
      <c r="N39" s="1"/>
      <c r="O39" s="1"/>
    </row>
    <row r="40" spans="5:15" ht="16.5" thickBot="1" x14ac:dyDescent="0.3">
      <c r="E40" s="116" t="s">
        <v>1246</v>
      </c>
      <c r="F40" s="117" t="s">
        <v>516</v>
      </c>
      <c r="H40" s="1" t="s">
        <v>383</v>
      </c>
      <c r="I40" s="1">
        <v>118116</v>
      </c>
      <c r="J40" s="1" t="s">
        <v>384</v>
      </c>
      <c r="K40" s="1"/>
      <c r="L40" s="1"/>
      <c r="M40" s="1"/>
      <c r="N40" s="1"/>
      <c r="O40" s="1"/>
    </row>
    <row r="41" spans="5:15" ht="16.5" thickBot="1" x14ac:dyDescent="0.3">
      <c r="E41" s="118" t="s">
        <v>1247</v>
      </c>
      <c r="F41" s="117" t="s">
        <v>516</v>
      </c>
      <c r="H41" s="1" t="s">
        <v>110</v>
      </c>
      <c r="I41" s="1">
        <v>118128</v>
      </c>
      <c r="J41" s="1" t="s">
        <v>385</v>
      </c>
      <c r="K41" s="1"/>
      <c r="L41" s="1"/>
      <c r="M41" s="1"/>
      <c r="N41" s="1"/>
      <c r="O41" s="1"/>
    </row>
    <row r="42" spans="5:15" ht="16.5" thickBot="1" x14ac:dyDescent="0.3">
      <c r="E42" s="119" t="s">
        <v>1185</v>
      </c>
      <c r="F42" s="117" t="s">
        <v>516</v>
      </c>
      <c r="H42" s="1" t="s">
        <v>386</v>
      </c>
      <c r="I42" s="1">
        <v>118131</v>
      </c>
      <c r="J42" s="1" t="s">
        <v>387</v>
      </c>
      <c r="K42" s="1"/>
      <c r="L42" s="1"/>
      <c r="M42" s="1"/>
      <c r="N42" s="1"/>
      <c r="O42" s="1"/>
    </row>
    <row r="43" spans="5:15" ht="16.5" thickBot="1" x14ac:dyDescent="0.3">
      <c r="E43" s="116" t="s">
        <v>222</v>
      </c>
      <c r="F43" s="117" t="s">
        <v>516</v>
      </c>
      <c r="H43" s="1" t="s">
        <v>388</v>
      </c>
      <c r="I43" s="1">
        <v>118140</v>
      </c>
      <c r="J43" s="1" t="s">
        <v>389</v>
      </c>
      <c r="K43" s="1"/>
      <c r="L43" s="1"/>
      <c r="M43" s="1"/>
      <c r="N43" s="1"/>
      <c r="O43" s="1"/>
    </row>
    <row r="44" spans="5:15" ht="16.5" thickBot="1" x14ac:dyDescent="0.3">
      <c r="E44" s="116" t="s">
        <v>1047</v>
      </c>
      <c r="F44" s="117" t="s">
        <v>516</v>
      </c>
      <c r="H44" s="1" t="s">
        <v>390</v>
      </c>
      <c r="I44" s="1">
        <v>118153</v>
      </c>
      <c r="J44" s="1" t="s">
        <v>391</v>
      </c>
      <c r="K44" s="1"/>
      <c r="L44" s="1"/>
      <c r="M44" s="1"/>
      <c r="N44" s="1"/>
      <c r="O44" s="1"/>
    </row>
    <row r="45" spans="5:15" ht="16.5" thickBot="1" x14ac:dyDescent="0.3">
      <c r="E45" s="116" t="s">
        <v>224</v>
      </c>
      <c r="F45" s="117" t="s">
        <v>516</v>
      </c>
      <c r="H45" s="1" t="s">
        <v>392</v>
      </c>
      <c r="I45" s="1">
        <v>118190</v>
      </c>
      <c r="J45" s="1" t="s">
        <v>393</v>
      </c>
      <c r="K45" s="1"/>
      <c r="L45" s="1"/>
      <c r="M45" s="1"/>
      <c r="N45" s="1"/>
      <c r="O45" s="1"/>
    </row>
    <row r="46" spans="5:15" ht="16.5" thickBot="1" x14ac:dyDescent="0.3">
      <c r="E46" s="116" t="s">
        <v>1248</v>
      </c>
      <c r="F46" s="117" t="s">
        <v>516</v>
      </c>
      <c r="H46" s="1" t="s">
        <v>394</v>
      </c>
      <c r="I46" s="1">
        <v>118194</v>
      </c>
      <c r="J46" s="1" t="s">
        <v>395</v>
      </c>
      <c r="K46" s="1"/>
      <c r="L46" s="1"/>
      <c r="M46" s="1"/>
      <c r="N46" s="1"/>
      <c r="O46" s="1"/>
    </row>
    <row r="47" spans="5:15" ht="16.5" thickBot="1" x14ac:dyDescent="0.3">
      <c r="E47" s="116" t="s">
        <v>1249</v>
      </c>
      <c r="F47" s="117" t="s">
        <v>516</v>
      </c>
      <c r="H47" s="1" t="s">
        <v>396</v>
      </c>
      <c r="I47" s="1">
        <v>118247</v>
      </c>
      <c r="J47" s="1" t="s">
        <v>397</v>
      </c>
      <c r="K47" s="1"/>
      <c r="L47" s="1"/>
      <c r="M47" s="1"/>
      <c r="N47" s="1"/>
      <c r="O47" s="1"/>
    </row>
    <row r="48" spans="5:15" ht="16.5" thickBot="1" x14ac:dyDescent="0.3">
      <c r="E48" s="116" t="s">
        <v>227</v>
      </c>
      <c r="F48" s="117" t="s">
        <v>516</v>
      </c>
      <c r="H48" s="1" t="s">
        <v>398</v>
      </c>
      <c r="I48" s="1">
        <v>118248</v>
      </c>
      <c r="J48" s="1" t="s">
        <v>399</v>
      </c>
      <c r="K48" s="1"/>
      <c r="L48" s="1"/>
      <c r="M48" s="1"/>
      <c r="N48" s="1"/>
      <c r="O48" s="1"/>
    </row>
    <row r="49" spans="5:15" ht="15.75" thickBot="1" x14ac:dyDescent="0.3">
      <c r="E49" s="116" t="s">
        <v>1250</v>
      </c>
      <c r="F49" s="120" t="s">
        <v>515</v>
      </c>
      <c r="H49" s="1" t="s">
        <v>400</v>
      </c>
      <c r="I49" s="1">
        <v>118249</v>
      </c>
      <c r="J49" s="1" t="s">
        <v>401</v>
      </c>
      <c r="K49" s="1"/>
      <c r="L49" s="1"/>
      <c r="M49" s="1"/>
      <c r="N49" s="1"/>
      <c r="O49" s="1"/>
    </row>
    <row r="50" spans="5:15" ht="15.75" thickBot="1" x14ac:dyDescent="0.3">
      <c r="E50" s="116" t="s">
        <v>229</v>
      </c>
      <c r="F50" s="121" t="s">
        <v>124</v>
      </c>
      <c r="H50" s="1" t="s">
        <v>402</v>
      </c>
      <c r="I50" s="1">
        <v>118250</v>
      </c>
      <c r="J50" s="1" t="s">
        <v>403</v>
      </c>
      <c r="K50" s="1"/>
      <c r="L50" s="1"/>
      <c r="M50" s="1"/>
      <c r="N50" s="1"/>
      <c r="O50" s="1"/>
    </row>
    <row r="51" spans="5:15" ht="15.75" thickBot="1" x14ac:dyDescent="0.3">
      <c r="E51" s="116" t="s">
        <v>230</v>
      </c>
      <c r="F51" s="122" t="s">
        <v>126</v>
      </c>
      <c r="H51" s="1" t="s">
        <v>404</v>
      </c>
      <c r="I51" s="1">
        <v>118506</v>
      </c>
      <c r="J51" s="1" t="s">
        <v>405</v>
      </c>
      <c r="K51" s="1"/>
      <c r="L51" s="1"/>
      <c r="M51" s="1"/>
      <c r="N51" s="1"/>
      <c r="O51" s="1"/>
    </row>
    <row r="52" spans="5:15" ht="16.5" thickBot="1" x14ac:dyDescent="0.3">
      <c r="E52" s="123" t="s">
        <v>232</v>
      </c>
      <c r="F52" s="117" t="s">
        <v>125</v>
      </c>
      <c r="H52" s="1" t="s">
        <v>406</v>
      </c>
      <c r="I52" s="1">
        <v>118690</v>
      </c>
      <c r="J52" s="1" t="s">
        <v>407</v>
      </c>
      <c r="K52" s="1"/>
      <c r="L52" s="1"/>
      <c r="M52" s="1"/>
      <c r="N52" s="1"/>
      <c r="O52" s="1"/>
    </row>
    <row r="53" spans="5:15" ht="16.5" thickBot="1" x14ac:dyDescent="0.3">
      <c r="E53" s="123" t="s">
        <v>234</v>
      </c>
      <c r="F53" s="117" t="s">
        <v>513</v>
      </c>
      <c r="H53" s="1" t="s">
        <v>408</v>
      </c>
      <c r="I53" s="1">
        <v>1732</v>
      </c>
      <c r="J53" s="1" t="s">
        <v>409</v>
      </c>
      <c r="K53" s="21" t="s">
        <v>121</v>
      </c>
      <c r="L53" s="1"/>
      <c r="M53" s="1"/>
      <c r="N53" s="1"/>
      <c r="O53" s="1"/>
    </row>
    <row r="54" spans="5:15" ht="16.5" thickBot="1" x14ac:dyDescent="0.3">
      <c r="E54" s="123" t="s">
        <v>1251</v>
      </c>
      <c r="F54" s="124" t="s">
        <v>956</v>
      </c>
      <c r="H54" s="1" t="s">
        <v>410</v>
      </c>
      <c r="I54" s="1">
        <v>1749</v>
      </c>
      <c r="J54" s="1" t="s">
        <v>411</v>
      </c>
      <c r="K54" s="21" t="s">
        <v>121</v>
      </c>
      <c r="L54" s="1"/>
      <c r="M54" s="1"/>
      <c r="N54" s="1"/>
      <c r="O54" s="1"/>
    </row>
    <row r="55" spans="5:15" ht="16.5" thickBot="1" x14ac:dyDescent="0.3">
      <c r="E55" s="125" t="s">
        <v>1186</v>
      </c>
      <c r="F55" s="124" t="s">
        <v>956</v>
      </c>
      <c r="H55" s="1" t="s">
        <v>412</v>
      </c>
      <c r="I55" s="1">
        <v>1755</v>
      </c>
      <c r="J55" s="1" t="s">
        <v>413</v>
      </c>
      <c r="K55" s="21" t="s">
        <v>121</v>
      </c>
      <c r="L55" s="1"/>
      <c r="M55" s="1"/>
      <c r="N55" s="1"/>
      <c r="O55" s="1"/>
    </row>
    <row r="56" spans="5:15" ht="16.5" thickBot="1" x14ac:dyDescent="0.3">
      <c r="E56" s="123" t="s">
        <v>236</v>
      </c>
      <c r="F56" s="124" t="s">
        <v>515</v>
      </c>
      <c r="H56" s="1" t="s">
        <v>414</v>
      </c>
      <c r="I56" s="1">
        <v>1761</v>
      </c>
      <c r="J56" s="1" t="s">
        <v>415</v>
      </c>
      <c r="K56" s="21" t="s">
        <v>121</v>
      </c>
      <c r="L56" s="1"/>
      <c r="M56" s="1"/>
      <c r="N56" s="1"/>
      <c r="O56" s="1"/>
    </row>
    <row r="57" spans="5:15" ht="16.5" thickBot="1" x14ac:dyDescent="0.3">
      <c r="E57" s="116" t="s">
        <v>237</v>
      </c>
      <c r="F57" s="117" t="s">
        <v>513</v>
      </c>
      <c r="H57" s="1" t="s">
        <v>416</v>
      </c>
      <c r="I57" s="1">
        <v>1778</v>
      </c>
      <c r="J57" s="1" t="s">
        <v>417</v>
      </c>
      <c r="K57" s="20" t="s">
        <v>121</v>
      </c>
      <c r="L57" s="1"/>
      <c r="M57" s="1"/>
      <c r="N57" s="1"/>
      <c r="O57" s="1"/>
    </row>
    <row r="58" spans="5:15" ht="16.5" thickBot="1" x14ac:dyDescent="0.3">
      <c r="E58" s="123" t="s">
        <v>1252</v>
      </c>
      <c r="F58" s="117" t="s">
        <v>513</v>
      </c>
      <c r="H58" s="1" t="s">
        <v>418</v>
      </c>
      <c r="I58" s="1">
        <v>1784</v>
      </c>
      <c r="J58" s="1" t="s">
        <v>419</v>
      </c>
      <c r="K58" s="21" t="s">
        <v>121</v>
      </c>
      <c r="L58" s="1"/>
      <c r="M58" s="1"/>
      <c r="N58" s="1"/>
      <c r="O58" s="1"/>
    </row>
    <row r="59" spans="5:15" ht="16.5" thickBot="1" x14ac:dyDescent="0.3">
      <c r="E59" s="123" t="s">
        <v>239</v>
      </c>
      <c r="F59" s="117" t="s">
        <v>513</v>
      </c>
      <c r="H59" s="1" t="s">
        <v>420</v>
      </c>
      <c r="I59" s="1">
        <v>1791</v>
      </c>
      <c r="J59" s="1" t="s">
        <v>421</v>
      </c>
      <c r="K59" s="21" t="s">
        <v>121</v>
      </c>
      <c r="L59" s="1"/>
      <c r="M59" s="1"/>
      <c r="N59" s="1"/>
      <c r="O59" s="1"/>
    </row>
    <row r="60" spans="5:15" ht="16.5" thickBot="1" x14ac:dyDescent="0.3">
      <c r="E60" s="123" t="s">
        <v>242</v>
      </c>
      <c r="F60" s="122" t="s">
        <v>127</v>
      </c>
      <c r="H60" s="1" t="s">
        <v>422</v>
      </c>
      <c r="I60" s="1">
        <v>1809</v>
      </c>
      <c r="J60" s="1" t="s">
        <v>423</v>
      </c>
      <c r="K60" s="21" t="s">
        <v>121</v>
      </c>
      <c r="L60" s="1"/>
      <c r="M60" s="1"/>
      <c r="N60" s="1"/>
      <c r="O60" s="1"/>
    </row>
    <row r="61" spans="5:15" ht="16.5" thickBot="1" x14ac:dyDescent="0.3">
      <c r="E61" s="126" t="s">
        <v>244</v>
      </c>
      <c r="F61" s="117" t="s">
        <v>125</v>
      </c>
      <c r="H61" s="1" t="s">
        <v>424</v>
      </c>
      <c r="I61" s="1">
        <v>1815</v>
      </c>
      <c r="J61" s="1" t="s">
        <v>425</v>
      </c>
      <c r="K61" s="20" t="s">
        <v>426</v>
      </c>
      <c r="L61" s="1"/>
      <c r="M61" s="1"/>
      <c r="N61" s="1"/>
      <c r="O61" s="1"/>
    </row>
    <row r="62" spans="5:15" ht="16.5" thickBot="1" x14ac:dyDescent="0.3">
      <c r="E62" s="123" t="s">
        <v>245</v>
      </c>
      <c r="F62" s="117" t="s">
        <v>513</v>
      </c>
      <c r="H62" s="1" t="s">
        <v>427</v>
      </c>
      <c r="I62" s="1">
        <v>1821</v>
      </c>
      <c r="J62" s="1" t="s">
        <v>428</v>
      </c>
      <c r="K62" s="20" t="s">
        <v>426</v>
      </c>
      <c r="L62" s="1"/>
      <c r="M62" s="1"/>
      <c r="N62" s="1"/>
      <c r="O62" s="1"/>
    </row>
    <row r="63" spans="5:15" ht="16.5" thickBot="1" x14ac:dyDescent="0.3">
      <c r="E63" s="123" t="s">
        <v>1253</v>
      </c>
      <c r="F63" s="124" t="s">
        <v>956</v>
      </c>
      <c r="H63" s="1" t="s">
        <v>429</v>
      </c>
      <c r="I63" s="1">
        <v>1838</v>
      </c>
      <c r="J63" s="1" t="s">
        <v>430</v>
      </c>
      <c r="K63" s="20" t="s">
        <v>426</v>
      </c>
      <c r="L63" s="1"/>
      <c r="M63" s="1"/>
      <c r="N63" s="1"/>
      <c r="O63" s="1"/>
    </row>
    <row r="64" spans="5:15" ht="16.5" thickBot="1" x14ac:dyDescent="0.3">
      <c r="E64" s="123" t="s">
        <v>246</v>
      </c>
      <c r="F64" s="124" t="s">
        <v>956</v>
      </c>
      <c r="H64" s="1" t="s">
        <v>431</v>
      </c>
      <c r="I64" s="1">
        <v>1844</v>
      </c>
      <c r="J64" s="1" t="s">
        <v>226</v>
      </c>
      <c r="K64" s="20" t="s">
        <v>426</v>
      </c>
      <c r="L64" s="1"/>
      <c r="M64" s="1"/>
      <c r="N64" s="1"/>
      <c r="O64" s="1"/>
    </row>
    <row r="65" spans="5:15" ht="16.5" thickBot="1" x14ac:dyDescent="0.3">
      <c r="E65" s="123" t="s">
        <v>247</v>
      </c>
      <c r="F65" s="122" t="s">
        <v>958</v>
      </c>
      <c r="H65" s="1" t="s">
        <v>432</v>
      </c>
      <c r="I65" s="1">
        <v>1851</v>
      </c>
      <c r="J65" s="1" t="s">
        <v>433</v>
      </c>
      <c r="K65" s="20" t="s">
        <v>426</v>
      </c>
      <c r="L65" s="1"/>
      <c r="M65" s="1"/>
      <c r="N65" s="1"/>
      <c r="O65" s="1"/>
    </row>
    <row r="66" spans="5:15" ht="16.5" thickBot="1" x14ac:dyDescent="0.3">
      <c r="E66" s="123" t="s">
        <v>249</v>
      </c>
      <c r="F66" s="117" t="s">
        <v>1254</v>
      </c>
      <c r="H66" s="1" t="s">
        <v>434</v>
      </c>
      <c r="I66" s="1">
        <v>1867</v>
      </c>
      <c r="J66" s="1" t="s">
        <v>435</v>
      </c>
      <c r="K66" s="21" t="s">
        <v>121</v>
      </c>
      <c r="L66" s="1"/>
      <c r="M66" s="1"/>
      <c r="N66" s="1"/>
      <c r="O66" s="1"/>
    </row>
    <row r="67" spans="5:15" ht="16.5" thickBot="1" x14ac:dyDescent="0.3">
      <c r="E67" s="127" t="s">
        <v>1255</v>
      </c>
      <c r="F67" s="117" t="s">
        <v>516</v>
      </c>
      <c r="H67" s="1" t="s">
        <v>436</v>
      </c>
      <c r="I67" s="1">
        <v>1873</v>
      </c>
      <c r="J67" s="1" t="s">
        <v>437</v>
      </c>
      <c r="K67" s="21" t="s">
        <v>121</v>
      </c>
      <c r="L67" s="1"/>
      <c r="M67" s="1"/>
      <c r="N67" s="1"/>
      <c r="O67" s="1"/>
    </row>
    <row r="68" spans="5:15" ht="16.5" thickBot="1" x14ac:dyDescent="0.3">
      <c r="E68" s="123" t="s">
        <v>1256</v>
      </c>
      <c r="F68" s="124" t="s">
        <v>515</v>
      </c>
      <c r="H68" s="1" t="s">
        <v>438</v>
      </c>
      <c r="I68" s="1">
        <v>1880</v>
      </c>
      <c r="J68" s="1" t="s">
        <v>439</v>
      </c>
      <c r="K68" s="21" t="s">
        <v>121</v>
      </c>
      <c r="L68" s="1"/>
      <c r="M68" s="1"/>
      <c r="N68" s="1"/>
      <c r="O68" s="1"/>
    </row>
    <row r="69" spans="5:15" ht="16.5" thickBot="1" x14ac:dyDescent="0.3">
      <c r="E69" s="123" t="s">
        <v>1257</v>
      </c>
      <c r="F69" s="117" t="s">
        <v>516</v>
      </c>
      <c r="H69" s="1" t="s">
        <v>440</v>
      </c>
      <c r="I69" s="1">
        <v>1896</v>
      </c>
      <c r="J69" s="1" t="s">
        <v>441</v>
      </c>
      <c r="K69" s="21" t="s">
        <v>121</v>
      </c>
      <c r="L69" s="1"/>
      <c r="M69" s="1"/>
      <c r="N69" s="1"/>
      <c r="O69" s="1"/>
    </row>
    <row r="70" spans="5:15" ht="16.5" thickBot="1" x14ac:dyDescent="0.3">
      <c r="E70"/>
      <c r="F70"/>
      <c r="H70" s="1" t="s">
        <v>442</v>
      </c>
      <c r="I70" s="1">
        <v>1904</v>
      </c>
      <c r="J70" s="1" t="s">
        <v>443</v>
      </c>
      <c r="K70" s="21" t="s">
        <v>121</v>
      </c>
      <c r="L70" s="1"/>
      <c r="M70" s="1"/>
      <c r="N70" s="1"/>
      <c r="O70" s="1"/>
    </row>
    <row r="71" spans="5:15" ht="16.5" thickBot="1" x14ac:dyDescent="0.3">
      <c r="E71"/>
      <c r="F71"/>
      <c r="H71" s="1" t="s">
        <v>444</v>
      </c>
      <c r="I71" s="1">
        <v>1911</v>
      </c>
      <c r="J71" s="1" t="s">
        <v>445</v>
      </c>
      <c r="K71" s="21" t="s">
        <v>121</v>
      </c>
      <c r="L71" s="1"/>
      <c r="M71" s="1"/>
      <c r="N71" s="1"/>
      <c r="O71" s="1"/>
    </row>
    <row r="72" spans="5:15" ht="16.5" thickBot="1" x14ac:dyDescent="0.3">
      <c r="E72" s="128" t="s">
        <v>1187</v>
      </c>
      <c r="F72" s="110" t="s">
        <v>601</v>
      </c>
      <c r="H72" s="1" t="s">
        <v>446</v>
      </c>
      <c r="I72" s="1">
        <v>1927</v>
      </c>
      <c r="J72" s="1" t="s">
        <v>447</v>
      </c>
      <c r="K72" s="21" t="s">
        <v>121</v>
      </c>
      <c r="L72" s="1"/>
      <c r="M72" s="1"/>
      <c r="N72" s="1"/>
      <c r="O72" s="1"/>
    </row>
    <row r="73" spans="5:15" ht="16.5" thickBot="1" x14ac:dyDescent="0.3">
      <c r="E73" s="129"/>
      <c r="F73" s="130"/>
      <c r="H73" s="1" t="s">
        <v>448</v>
      </c>
      <c r="I73" s="1">
        <v>1933</v>
      </c>
      <c r="J73" s="1" t="s">
        <v>449</v>
      </c>
      <c r="K73" s="21" t="s">
        <v>121</v>
      </c>
      <c r="L73" s="1"/>
      <c r="M73" s="1"/>
      <c r="N73" s="1"/>
      <c r="O73" s="1"/>
    </row>
    <row r="74" spans="5:15" ht="16.5" thickBot="1" x14ac:dyDescent="0.3">
      <c r="E74" s="129"/>
      <c r="F74" s="130"/>
      <c r="H74" s="1" t="s">
        <v>450</v>
      </c>
      <c r="I74" s="1">
        <v>1940</v>
      </c>
      <c r="J74" s="1" t="s">
        <v>451</v>
      </c>
      <c r="K74" s="21" t="s">
        <v>121</v>
      </c>
      <c r="L74" s="1"/>
      <c r="M74" s="1"/>
      <c r="N74" s="1"/>
      <c r="O74" s="1"/>
    </row>
    <row r="75" spans="5:15" ht="16.5" thickBot="1" x14ac:dyDescent="0.3">
      <c r="E75" s="128" t="s">
        <v>262</v>
      </c>
      <c r="F75" s="131" t="s">
        <v>1258</v>
      </c>
      <c r="H75" s="1" t="s">
        <v>452</v>
      </c>
      <c r="I75" s="1">
        <v>10139</v>
      </c>
      <c r="J75" s="1" t="s">
        <v>453</v>
      </c>
      <c r="K75" s="21" t="s">
        <v>121</v>
      </c>
      <c r="L75" s="1"/>
      <c r="M75" s="1"/>
      <c r="N75" s="1"/>
      <c r="O75" s="1"/>
    </row>
    <row r="76" spans="5:15" ht="16.5" thickBot="1" x14ac:dyDescent="0.3">
      <c r="E76" s="128" t="s">
        <v>1206</v>
      </c>
      <c r="F76" s="117" t="s">
        <v>487</v>
      </c>
      <c r="H76" s="1" t="s">
        <v>454</v>
      </c>
      <c r="I76" s="1">
        <v>17319</v>
      </c>
      <c r="J76" s="1" t="s">
        <v>455</v>
      </c>
      <c r="K76" s="21" t="s">
        <v>121</v>
      </c>
      <c r="L76" s="1"/>
      <c r="M76" s="1"/>
      <c r="N76" s="1"/>
      <c r="O76" s="1"/>
    </row>
    <row r="77" spans="5:15" ht="16.5" thickBot="1" x14ac:dyDescent="0.3">
      <c r="E77" s="128" t="s">
        <v>1205</v>
      </c>
      <c r="F77" s="132" t="s">
        <v>487</v>
      </c>
      <c r="H77" s="1" t="s">
        <v>456</v>
      </c>
      <c r="I77" s="1">
        <v>28464</v>
      </c>
      <c r="J77" s="1" t="s">
        <v>457</v>
      </c>
      <c r="K77" s="21" t="s">
        <v>121</v>
      </c>
      <c r="L77" s="1"/>
      <c r="M77" s="1"/>
      <c r="N77" s="1"/>
      <c r="O77" s="1"/>
    </row>
    <row r="78" spans="5:15" ht="16.5" thickBot="1" x14ac:dyDescent="0.3">
      <c r="E78" s="128" t="s">
        <v>1188</v>
      </c>
      <c r="F78" s="120" t="s">
        <v>1259</v>
      </c>
      <c r="H78" s="1" t="s">
        <v>458</v>
      </c>
      <c r="I78" s="1">
        <v>31638</v>
      </c>
      <c r="J78" s="1" t="s">
        <v>459</v>
      </c>
      <c r="K78" s="21" t="s">
        <v>121</v>
      </c>
      <c r="L78" s="1"/>
      <c r="M78" s="1"/>
      <c r="N78" s="1"/>
      <c r="O78" s="1"/>
    </row>
    <row r="79" spans="5:15" ht="16.5" thickBot="1" x14ac:dyDescent="0.3">
      <c r="E79" s="128" t="s">
        <v>161</v>
      </c>
      <c r="F79" s="124" t="s">
        <v>601</v>
      </c>
      <c r="H79" s="1" t="s">
        <v>460</v>
      </c>
      <c r="I79" s="1">
        <v>32715</v>
      </c>
      <c r="J79" s="1" t="s">
        <v>461</v>
      </c>
      <c r="K79" s="21" t="s">
        <v>121</v>
      </c>
      <c r="L79" s="1"/>
      <c r="M79" s="1"/>
      <c r="N79" s="1"/>
      <c r="O79" s="1"/>
    </row>
    <row r="80" spans="5:15" ht="16.5" thickBot="1" x14ac:dyDescent="0.3">
      <c r="E80" s="128" t="s">
        <v>172</v>
      </c>
      <c r="F80" s="133" t="s">
        <v>129</v>
      </c>
      <c r="H80" s="1" t="s">
        <v>462</v>
      </c>
      <c r="I80" s="1">
        <v>39568</v>
      </c>
      <c r="J80" s="1" t="s">
        <v>463</v>
      </c>
      <c r="K80" s="21" t="s">
        <v>121</v>
      </c>
      <c r="L80" s="1"/>
      <c r="M80" s="1"/>
      <c r="N80" s="1"/>
      <c r="O80" s="1"/>
    </row>
    <row r="81" spans="5:15" ht="16.5" thickBot="1" x14ac:dyDescent="0.3">
      <c r="E81" s="128" t="s">
        <v>1189</v>
      </c>
      <c r="F81" s="124" t="s">
        <v>601</v>
      </c>
      <c r="H81" s="1" t="s">
        <v>464</v>
      </c>
      <c r="I81" s="1">
        <v>42375</v>
      </c>
      <c r="J81" s="1" t="s">
        <v>465</v>
      </c>
      <c r="K81" s="21" t="s">
        <v>121</v>
      </c>
      <c r="L81" s="1"/>
      <c r="M81" s="1"/>
      <c r="N81" s="1"/>
      <c r="O81" s="1"/>
    </row>
    <row r="82" spans="5:15" ht="16.5" thickBot="1" x14ac:dyDescent="0.3">
      <c r="E82" s="128" t="s">
        <v>174</v>
      </c>
      <c r="F82" s="133" t="s">
        <v>129</v>
      </c>
      <c r="H82" s="1" t="s">
        <v>466</v>
      </c>
      <c r="I82" s="1">
        <v>32046</v>
      </c>
      <c r="J82" s="1" t="s">
        <v>467</v>
      </c>
      <c r="K82" s="21" t="s">
        <v>121</v>
      </c>
      <c r="L82" s="1"/>
      <c r="M82" s="1"/>
      <c r="N82" s="1"/>
      <c r="O82" s="1"/>
    </row>
    <row r="83" spans="5:15" ht="16.5" thickBot="1" x14ac:dyDescent="0.3">
      <c r="E83" s="128" t="s">
        <v>176</v>
      </c>
      <c r="F83" s="133" t="s">
        <v>129</v>
      </c>
      <c r="H83" s="1" t="s">
        <v>468</v>
      </c>
      <c r="I83" s="1">
        <v>70093</v>
      </c>
      <c r="J83" s="1" t="s">
        <v>469</v>
      </c>
      <c r="K83" s="21" t="s">
        <v>121</v>
      </c>
      <c r="L83" s="1"/>
      <c r="M83" s="1"/>
      <c r="N83" s="1"/>
      <c r="O83" s="1"/>
    </row>
    <row r="84" spans="5:15" ht="16.5" thickBot="1" x14ac:dyDescent="0.3">
      <c r="E84" s="128" t="s">
        <v>995</v>
      </c>
      <c r="F84" s="120" t="s">
        <v>1259</v>
      </c>
      <c r="H84" s="1" t="s">
        <v>470</v>
      </c>
      <c r="I84" s="1">
        <v>70101</v>
      </c>
      <c r="J84" s="1" t="s">
        <v>471</v>
      </c>
      <c r="K84" s="21" t="s">
        <v>121</v>
      </c>
      <c r="L84" s="1"/>
      <c r="M84" s="1"/>
      <c r="N84" s="1"/>
      <c r="O84" s="1"/>
    </row>
    <row r="85" spans="5:15" ht="16.5" thickBot="1" x14ac:dyDescent="0.3">
      <c r="E85" s="128" t="s">
        <v>1190</v>
      </c>
      <c r="F85" s="120" t="s">
        <v>1259</v>
      </c>
      <c r="H85" s="1" t="s">
        <v>472</v>
      </c>
      <c r="I85" s="1">
        <v>79823</v>
      </c>
      <c r="J85" s="1" t="s">
        <v>473</v>
      </c>
      <c r="K85" s="21" t="s">
        <v>121</v>
      </c>
      <c r="L85" s="1"/>
      <c r="M85" s="1"/>
      <c r="N85" s="1"/>
      <c r="O85" s="1"/>
    </row>
    <row r="86" spans="5:15" ht="16.5" thickBot="1" x14ac:dyDescent="0.3">
      <c r="E86" s="128" t="s">
        <v>167</v>
      </c>
      <c r="F86" s="124" t="s">
        <v>601</v>
      </c>
      <c r="H86" s="1" t="s">
        <v>474</v>
      </c>
      <c r="I86" s="1">
        <v>92203</v>
      </c>
      <c r="J86" s="1" t="s">
        <v>475</v>
      </c>
      <c r="K86" s="21" t="s">
        <v>121</v>
      </c>
      <c r="L86" s="1"/>
      <c r="M86" s="1"/>
      <c r="N86" s="1"/>
      <c r="O86" s="1"/>
    </row>
    <row r="87" spans="5:15" ht="16.5" thickBot="1" x14ac:dyDescent="0.3">
      <c r="E87" s="128" t="s">
        <v>1201</v>
      </c>
      <c r="F87" s="120" t="s">
        <v>1259</v>
      </c>
      <c r="H87" s="1" t="s">
        <v>476</v>
      </c>
      <c r="I87" s="1">
        <v>99582</v>
      </c>
      <c r="J87" s="1" t="s">
        <v>477</v>
      </c>
      <c r="K87" s="21" t="s">
        <v>121</v>
      </c>
      <c r="L87" s="1"/>
      <c r="M87" s="1"/>
      <c r="N87" s="1"/>
      <c r="O87" s="1"/>
    </row>
    <row r="88" spans="5:15" ht="16.5" thickBot="1" x14ac:dyDescent="0.3">
      <c r="E88" s="128" t="s">
        <v>1191</v>
      </c>
      <c r="F88" s="120" t="s">
        <v>1259</v>
      </c>
      <c r="H88" s="1" t="s">
        <v>478</v>
      </c>
      <c r="I88" s="1">
        <v>95733</v>
      </c>
      <c r="J88" s="1" t="s">
        <v>479</v>
      </c>
      <c r="K88" s="21" t="s">
        <v>121</v>
      </c>
      <c r="L88" s="1"/>
      <c r="M88" s="1"/>
      <c r="N88" s="1"/>
      <c r="O88" s="1"/>
    </row>
    <row r="89" spans="5:15" ht="16.5" thickBot="1" x14ac:dyDescent="0.3">
      <c r="E89" s="128" t="s">
        <v>1192</v>
      </c>
      <c r="F89" s="124" t="s">
        <v>601</v>
      </c>
      <c r="H89" s="1" t="s">
        <v>480</v>
      </c>
      <c r="I89" s="1">
        <v>108081</v>
      </c>
      <c r="J89" s="1" t="s">
        <v>481</v>
      </c>
      <c r="K89" s="21" t="s">
        <v>121</v>
      </c>
      <c r="L89" s="1"/>
      <c r="M89" s="1"/>
      <c r="N89" s="1"/>
      <c r="O89" s="1"/>
    </row>
    <row r="90" spans="5:15" x14ac:dyDescent="0.25">
      <c r="E90" s="128" t="s">
        <v>168</v>
      </c>
      <c r="F90"/>
      <c r="H90" s="1" t="s">
        <v>482</v>
      </c>
      <c r="I90" s="1">
        <v>1956</v>
      </c>
      <c r="J90" s="1" t="s">
        <v>483</v>
      </c>
      <c r="K90" s="1"/>
      <c r="L90" s="1"/>
      <c r="M90" s="1"/>
      <c r="N90" s="1"/>
      <c r="O90" s="1"/>
    </row>
    <row r="91" spans="5:15" ht="15.75" thickBot="1" x14ac:dyDescent="0.3">
      <c r="E91" s="128" t="s">
        <v>1260</v>
      </c>
      <c r="F91" s="134" t="s">
        <v>601</v>
      </c>
      <c r="H91" s="1" t="s">
        <v>484</v>
      </c>
      <c r="I91" s="1">
        <v>1962</v>
      </c>
      <c r="J91" s="1" t="s">
        <v>483</v>
      </c>
      <c r="K91" s="1"/>
      <c r="L91" s="1"/>
      <c r="M91" s="1"/>
      <c r="N91" s="1"/>
      <c r="O91" s="1"/>
    </row>
    <row r="92" spans="5:15" ht="16.5" thickBot="1" x14ac:dyDescent="0.3">
      <c r="E92" s="128" t="s">
        <v>178</v>
      </c>
      <c r="F92" s="133" t="s">
        <v>129</v>
      </c>
      <c r="H92" s="1" t="s">
        <v>485</v>
      </c>
      <c r="I92" s="1">
        <v>118251</v>
      </c>
      <c r="J92" s="1" t="s">
        <v>486</v>
      </c>
      <c r="K92" s="22" t="s">
        <v>487</v>
      </c>
      <c r="L92" s="1"/>
      <c r="M92" s="1"/>
      <c r="N92" s="1"/>
      <c r="O92" s="1"/>
    </row>
    <row r="93" spans="5:15" ht="16.5" thickBot="1" x14ac:dyDescent="0.3">
      <c r="E93" s="128" t="s">
        <v>180</v>
      </c>
      <c r="F93" s="133" t="s">
        <v>129</v>
      </c>
      <c r="H93" s="1" t="s">
        <v>22</v>
      </c>
      <c r="I93" s="1">
        <v>1979</v>
      </c>
      <c r="J93" s="1" t="s">
        <v>23</v>
      </c>
      <c r="K93" s="1"/>
      <c r="L93" s="1"/>
      <c r="M93" s="1"/>
      <c r="N93" s="1"/>
      <c r="O93" s="1"/>
    </row>
    <row r="94" spans="5:15" ht="16.5" thickBot="1" x14ac:dyDescent="0.3">
      <c r="E94" s="128" t="s">
        <v>181</v>
      </c>
      <c r="F94" s="133" t="s">
        <v>129</v>
      </c>
      <c r="H94" s="1" t="s">
        <v>101</v>
      </c>
      <c r="I94" s="1">
        <v>1985</v>
      </c>
      <c r="J94" s="1" t="s">
        <v>102</v>
      </c>
      <c r="K94" s="20" t="s">
        <v>948</v>
      </c>
      <c r="L94" s="1"/>
      <c r="M94" s="1"/>
      <c r="N94" s="1"/>
      <c r="O94" s="1"/>
    </row>
    <row r="95" spans="5:15" ht="16.5" thickBot="1" x14ac:dyDescent="0.3">
      <c r="E95" s="128" t="s">
        <v>265</v>
      </c>
      <c r="F95" s="133" t="s">
        <v>129</v>
      </c>
      <c r="H95" s="1" t="s">
        <v>489</v>
      </c>
      <c r="I95" s="1">
        <v>1991</v>
      </c>
      <c r="J95" s="1" t="s">
        <v>490</v>
      </c>
      <c r="K95" s="20" t="s">
        <v>488</v>
      </c>
      <c r="L95" s="1"/>
      <c r="M95" s="1"/>
      <c r="N95" s="1"/>
      <c r="O95" s="1"/>
    </row>
    <row r="96" spans="5:15" ht="16.5" thickBot="1" x14ac:dyDescent="0.3">
      <c r="E96" s="128" t="s">
        <v>158</v>
      </c>
      <c r="F96" s="131" t="s">
        <v>1261</v>
      </c>
      <c r="H96" s="1" t="s">
        <v>491</v>
      </c>
      <c r="I96" s="1">
        <v>2000</v>
      </c>
      <c r="J96" s="1" t="s">
        <v>492</v>
      </c>
      <c r="K96" s="20" t="s">
        <v>120</v>
      </c>
      <c r="L96" s="1"/>
      <c r="M96" s="1"/>
      <c r="N96" s="1"/>
      <c r="O96" s="1"/>
    </row>
    <row r="97" spans="5:15" ht="16.5" thickBot="1" x14ac:dyDescent="0.3">
      <c r="E97" s="128" t="s">
        <v>1262</v>
      </c>
      <c r="F97" s="131" t="s">
        <v>1261</v>
      </c>
      <c r="H97" s="1" t="s">
        <v>24</v>
      </c>
      <c r="I97" s="1">
        <v>2016</v>
      </c>
      <c r="J97" s="1" t="s">
        <v>25</v>
      </c>
      <c r="K97" s="20" t="s">
        <v>120</v>
      </c>
      <c r="L97" s="1"/>
      <c r="M97" s="1"/>
      <c r="N97" s="1"/>
      <c r="O97" s="1"/>
    </row>
    <row r="98" spans="5:15" ht="16.5" thickBot="1" x14ac:dyDescent="0.3">
      <c r="E98" s="128" t="s">
        <v>1263</v>
      </c>
      <c r="F98" s="131" t="s">
        <v>1264</v>
      </c>
      <c r="H98" s="1" t="s">
        <v>493</v>
      </c>
      <c r="I98" s="1">
        <v>2022</v>
      </c>
      <c r="J98" s="1" t="s">
        <v>494</v>
      </c>
      <c r="K98" s="20" t="s">
        <v>120</v>
      </c>
      <c r="L98" s="1"/>
      <c r="M98" s="1"/>
      <c r="N98" s="1"/>
      <c r="O98" s="1"/>
    </row>
    <row r="99" spans="5:15" ht="16.5" thickBot="1" x14ac:dyDescent="0.3">
      <c r="E99" s="128" t="s">
        <v>165</v>
      </c>
      <c r="F99" s="131" t="s">
        <v>1264</v>
      </c>
      <c r="H99" s="1" t="s">
        <v>495</v>
      </c>
      <c r="I99" s="1">
        <v>2039</v>
      </c>
      <c r="J99" s="1" t="s">
        <v>496</v>
      </c>
      <c r="K99" s="20" t="s">
        <v>488</v>
      </c>
      <c r="L99" s="1"/>
      <c r="M99" s="1"/>
      <c r="N99" s="1"/>
      <c r="O99" s="1"/>
    </row>
    <row r="100" spans="5:15" ht="16.5" thickBot="1" x14ac:dyDescent="0.3">
      <c r="E100" s="128" t="s">
        <v>1265</v>
      </c>
      <c r="F100" s="131" t="s">
        <v>1261</v>
      </c>
      <c r="H100" s="1" t="s">
        <v>497</v>
      </c>
      <c r="I100" s="1">
        <v>2045</v>
      </c>
      <c r="J100" s="1" t="s">
        <v>498</v>
      </c>
      <c r="K100" s="20" t="s">
        <v>488</v>
      </c>
      <c r="L100" s="1"/>
      <c r="M100" s="1"/>
      <c r="N100" s="1"/>
      <c r="O100" s="1"/>
    </row>
    <row r="101" spans="5:15" ht="16.5" thickBot="1" x14ac:dyDescent="0.3">
      <c r="E101" s="128" t="s">
        <v>1203</v>
      </c>
      <c r="F101" s="131" t="s">
        <v>1261</v>
      </c>
      <c r="H101" s="1" t="s">
        <v>499</v>
      </c>
      <c r="I101" s="1">
        <v>46628</v>
      </c>
      <c r="J101" s="1" t="s">
        <v>500</v>
      </c>
      <c r="K101" s="20" t="s">
        <v>488</v>
      </c>
      <c r="L101" s="1"/>
      <c r="M101" s="1"/>
      <c r="N101" s="1"/>
      <c r="O101" s="1"/>
    </row>
    <row r="102" spans="5:15" ht="16.5" thickBot="1" x14ac:dyDescent="0.3">
      <c r="E102" s="128" t="s">
        <v>256</v>
      </c>
      <c r="F102" s="131" t="s">
        <v>1266</v>
      </c>
      <c r="H102" s="1" t="s">
        <v>501</v>
      </c>
      <c r="I102" s="1">
        <v>67702</v>
      </c>
      <c r="J102" s="1" t="s">
        <v>502</v>
      </c>
      <c r="K102" s="20" t="s">
        <v>488</v>
      </c>
      <c r="L102" s="1"/>
      <c r="M102" s="1"/>
      <c r="N102" s="1"/>
      <c r="O102" s="1"/>
    </row>
    <row r="103" spans="5:15" ht="16.5" thickBot="1" x14ac:dyDescent="0.3">
      <c r="E103" s="128" t="s">
        <v>257</v>
      </c>
      <c r="F103" s="131" t="s">
        <v>1261</v>
      </c>
      <c r="H103" s="1" t="s">
        <v>503</v>
      </c>
      <c r="I103" s="1">
        <v>117820</v>
      </c>
      <c r="J103" s="1" t="s">
        <v>504</v>
      </c>
      <c r="K103" s="20" t="s">
        <v>488</v>
      </c>
      <c r="L103" s="1"/>
      <c r="M103" s="1"/>
      <c r="N103" s="1"/>
      <c r="O103" s="1"/>
    </row>
    <row r="104" spans="5:15" ht="16.5" thickBot="1" x14ac:dyDescent="0.3">
      <c r="E104" s="128" t="s">
        <v>259</v>
      </c>
      <c r="F104" s="131" t="s">
        <v>1261</v>
      </c>
      <c r="H104" s="1" t="s">
        <v>26</v>
      </c>
      <c r="I104" s="1">
        <v>2051</v>
      </c>
      <c r="J104" s="1" t="s">
        <v>27</v>
      </c>
      <c r="K104" s="21"/>
      <c r="L104" s="1"/>
      <c r="M104" s="1"/>
      <c r="N104" s="1"/>
      <c r="O104" s="1"/>
    </row>
    <row r="105" spans="5:15" ht="15.75" x14ac:dyDescent="0.25">
      <c r="E105" s="128" t="s">
        <v>1198</v>
      </c>
      <c r="F105" s="131" t="s">
        <v>1261</v>
      </c>
      <c r="H105" s="1" t="s">
        <v>505</v>
      </c>
      <c r="I105" s="1">
        <v>2068</v>
      </c>
      <c r="J105" s="1" t="s">
        <v>506</v>
      </c>
      <c r="K105" s="1"/>
      <c r="L105" s="1"/>
      <c r="M105" s="1"/>
      <c r="N105" s="1"/>
      <c r="O105" s="1"/>
    </row>
    <row r="106" spans="5:15" ht="15.75" x14ac:dyDescent="0.25">
      <c r="E106" s="128" t="s">
        <v>273</v>
      </c>
      <c r="F106" s="131" t="s">
        <v>1261</v>
      </c>
      <c r="H106" s="1" t="s">
        <v>507</v>
      </c>
      <c r="I106" s="1">
        <v>2074</v>
      </c>
      <c r="J106" s="1" t="s">
        <v>508</v>
      </c>
      <c r="K106" s="1"/>
      <c r="L106" s="1"/>
      <c r="M106" s="1"/>
      <c r="N106" s="1"/>
      <c r="O106" s="1"/>
    </row>
    <row r="107" spans="5:15" ht="16.5" thickBot="1" x14ac:dyDescent="0.3">
      <c r="E107" s="128" t="s">
        <v>267</v>
      </c>
      <c r="F107" s="131" t="s">
        <v>130</v>
      </c>
      <c r="H107" s="1" t="s">
        <v>509</v>
      </c>
      <c r="I107" s="1">
        <v>2081</v>
      </c>
      <c r="J107" s="1" t="s">
        <v>510</v>
      </c>
      <c r="K107" s="1"/>
      <c r="L107" s="1"/>
      <c r="M107" s="1"/>
      <c r="N107" s="1"/>
      <c r="O107" s="1"/>
    </row>
    <row r="108" spans="5:15" ht="15.75" thickBot="1" x14ac:dyDescent="0.3">
      <c r="E108" s="129"/>
      <c r="F108" s="130"/>
      <c r="H108" s="1" t="s">
        <v>29</v>
      </c>
      <c r="I108" s="1">
        <v>2097</v>
      </c>
      <c r="J108" s="1" t="s">
        <v>30</v>
      </c>
      <c r="K108" s="1" t="s">
        <v>1230</v>
      </c>
      <c r="L108" s="1"/>
      <c r="M108" s="1"/>
      <c r="N108" s="1"/>
      <c r="O108" s="1"/>
    </row>
    <row r="109" spans="5:15" ht="15.75" thickBot="1" x14ac:dyDescent="0.3">
      <c r="E109" s="129"/>
      <c r="F109" s="130"/>
      <c r="H109" s="1" t="s">
        <v>31</v>
      </c>
      <c r="I109" s="1">
        <v>2105</v>
      </c>
      <c r="J109" s="1" t="s">
        <v>32</v>
      </c>
      <c r="K109" s="1"/>
      <c r="L109" s="1"/>
      <c r="M109" s="1"/>
      <c r="N109" s="1"/>
      <c r="O109" s="1"/>
    </row>
    <row r="110" spans="5:15" ht="15.75" thickBot="1" x14ac:dyDescent="0.3">
      <c r="E110" s="129"/>
      <c r="F110" s="130"/>
      <c r="H110" s="1"/>
      <c r="I110" s="1"/>
      <c r="J110" s="1"/>
      <c r="K110" s="1"/>
      <c r="L110" s="1"/>
      <c r="M110" s="1"/>
      <c r="N110" s="1"/>
      <c r="O110" s="1"/>
    </row>
    <row r="111" spans="5:15" ht="16.5" thickBot="1" x14ac:dyDescent="0.3">
      <c r="E111" s="128" t="s">
        <v>174</v>
      </c>
      <c r="F111" s="110" t="s">
        <v>601</v>
      </c>
      <c r="H111" s="1" t="s">
        <v>34</v>
      </c>
      <c r="I111" s="1">
        <v>2128</v>
      </c>
      <c r="J111" s="1" t="s">
        <v>35</v>
      </c>
      <c r="K111" s="20" t="s">
        <v>511</v>
      </c>
      <c r="L111" s="1"/>
      <c r="M111" s="1"/>
      <c r="N111" s="1"/>
      <c r="O111" s="1"/>
    </row>
    <row r="112" spans="5:15" ht="16.5" thickBot="1" x14ac:dyDescent="0.3">
      <c r="E112" s="128" t="s">
        <v>178</v>
      </c>
      <c r="F112" s="110" t="s">
        <v>601</v>
      </c>
      <c r="H112" s="1" t="s">
        <v>36</v>
      </c>
      <c r="I112" s="1">
        <v>2134</v>
      </c>
      <c r="J112" s="1" t="s">
        <v>37</v>
      </c>
      <c r="K112" s="22" t="s">
        <v>512</v>
      </c>
      <c r="L112" s="1"/>
      <c r="M112" s="1"/>
      <c r="N112" s="1"/>
      <c r="O112" s="1"/>
    </row>
    <row r="113" spans="5:15" ht="16.5" thickBot="1" x14ac:dyDescent="0.3">
      <c r="E113" s="128" t="s">
        <v>180</v>
      </c>
      <c r="F113" s="110" t="s">
        <v>601</v>
      </c>
      <c r="H113" s="1" t="s">
        <v>38</v>
      </c>
      <c r="I113" s="1">
        <v>2141</v>
      </c>
      <c r="J113" s="1" t="s">
        <v>39</v>
      </c>
      <c r="K113" s="21" t="s">
        <v>513</v>
      </c>
      <c r="L113" s="1"/>
      <c r="M113" s="1"/>
      <c r="N113" s="1"/>
      <c r="O113" s="1"/>
    </row>
    <row r="114" spans="5:15" ht="15.75" thickBot="1" x14ac:dyDescent="0.3">
      <c r="E114" s="128" t="s">
        <v>181</v>
      </c>
      <c r="F114" s="110" t="s">
        <v>601</v>
      </c>
      <c r="H114" s="1" t="s">
        <v>40</v>
      </c>
      <c r="I114" s="1">
        <v>2157</v>
      </c>
      <c r="J114" s="1" t="s">
        <v>41</v>
      </c>
      <c r="K114" s="1"/>
      <c r="L114" s="1"/>
      <c r="M114" s="1"/>
      <c r="N114" s="1"/>
      <c r="O114" s="1"/>
    </row>
    <row r="115" spans="5:15" ht="16.5" thickBot="1" x14ac:dyDescent="0.3">
      <c r="E115" s="128" t="s">
        <v>1193</v>
      </c>
      <c r="F115" s="110" t="s">
        <v>601</v>
      </c>
      <c r="H115" s="1" t="s">
        <v>514</v>
      </c>
      <c r="I115" s="1">
        <v>2163</v>
      </c>
      <c r="J115" s="1" t="s">
        <v>159</v>
      </c>
      <c r="K115" s="21" t="s">
        <v>513</v>
      </c>
      <c r="L115" s="1"/>
      <c r="M115" s="1"/>
      <c r="N115" s="1"/>
      <c r="O115" s="1"/>
    </row>
    <row r="116" spans="5:15" ht="16.5" thickBot="1" x14ac:dyDescent="0.3">
      <c r="E116" s="128" t="s">
        <v>1194</v>
      </c>
      <c r="F116" s="110" t="s">
        <v>601</v>
      </c>
      <c r="H116" s="1" t="s">
        <v>48</v>
      </c>
      <c r="I116" s="1">
        <v>120857</v>
      </c>
      <c r="J116" s="1" t="s">
        <v>49</v>
      </c>
      <c r="K116" s="20" t="s">
        <v>318</v>
      </c>
      <c r="L116" s="1"/>
      <c r="M116" s="1"/>
      <c r="N116" s="1"/>
      <c r="O116" s="1"/>
    </row>
    <row r="117" spans="5:15" ht="16.5" thickBot="1" x14ac:dyDescent="0.3">
      <c r="E117" s="128" t="s">
        <v>253</v>
      </c>
      <c r="F117" s="110" t="s">
        <v>719</v>
      </c>
      <c r="H117" s="1" t="s">
        <v>50</v>
      </c>
      <c r="I117" s="1">
        <v>120858</v>
      </c>
      <c r="J117" s="1" t="s">
        <v>51</v>
      </c>
      <c r="K117" s="21" t="s">
        <v>1217</v>
      </c>
      <c r="L117" s="1"/>
      <c r="M117" s="1"/>
      <c r="N117" s="1"/>
      <c r="O117" s="1"/>
    </row>
    <row r="118" spans="5:15" ht="16.5" thickBot="1" x14ac:dyDescent="0.3">
      <c r="E118" s="128" t="s">
        <v>1203</v>
      </c>
      <c r="F118" s="110" t="s">
        <v>697</v>
      </c>
      <c r="H118" s="1" t="s">
        <v>42</v>
      </c>
      <c r="I118" s="1">
        <v>2170</v>
      </c>
      <c r="J118" s="1" t="s">
        <v>43</v>
      </c>
      <c r="K118" s="21" t="s">
        <v>1217</v>
      </c>
      <c r="L118" s="1"/>
      <c r="M118" s="1"/>
      <c r="N118" s="1"/>
      <c r="O118" s="1"/>
    </row>
    <row r="119" spans="5:15" ht="16.5" thickBot="1" x14ac:dyDescent="0.3">
      <c r="E119" s="128" t="s">
        <v>1195</v>
      </c>
      <c r="F119" s="110" t="s">
        <v>601</v>
      </c>
      <c r="H119" s="1" t="s">
        <v>44</v>
      </c>
      <c r="I119" s="1">
        <v>2186</v>
      </c>
      <c r="J119" s="1" t="s">
        <v>45</v>
      </c>
      <c r="K119" s="21" t="s">
        <v>516</v>
      </c>
      <c r="L119" s="1"/>
      <c r="M119" s="1"/>
      <c r="N119" s="1"/>
      <c r="O119" s="1"/>
    </row>
    <row r="120" spans="5:15" ht="15.75" thickBot="1" x14ac:dyDescent="0.3">
      <c r="E120" s="128" t="s">
        <v>1204</v>
      </c>
      <c r="F120" s="110" t="s">
        <v>697</v>
      </c>
      <c r="H120" s="1" t="s">
        <v>517</v>
      </c>
      <c r="I120" s="1">
        <v>19873</v>
      </c>
      <c r="J120" s="1" t="s">
        <v>518</v>
      </c>
      <c r="K120" s="1"/>
      <c r="L120" s="1"/>
      <c r="M120" s="1"/>
      <c r="N120" s="1"/>
      <c r="O120" s="1"/>
    </row>
    <row r="121" spans="5:15" ht="15.75" thickBot="1" x14ac:dyDescent="0.3">
      <c r="E121" s="128" t="s">
        <v>1196</v>
      </c>
      <c r="F121" s="110" t="s">
        <v>601</v>
      </c>
      <c r="H121" s="1" t="s">
        <v>519</v>
      </c>
      <c r="I121" s="1">
        <v>22183</v>
      </c>
      <c r="J121" s="1" t="s">
        <v>164</v>
      </c>
      <c r="K121" s="1"/>
      <c r="L121" s="1"/>
      <c r="M121" s="1"/>
      <c r="N121" s="1"/>
      <c r="O121" s="1"/>
    </row>
    <row r="122" spans="5:15" ht="15.75" thickBot="1" x14ac:dyDescent="0.3">
      <c r="E122" s="128" t="s">
        <v>257</v>
      </c>
      <c r="F122" s="110" t="s">
        <v>601</v>
      </c>
      <c r="H122" s="1" t="s">
        <v>520</v>
      </c>
      <c r="I122" s="1">
        <v>23290</v>
      </c>
      <c r="J122" s="1" t="s">
        <v>166</v>
      </c>
      <c r="K122" s="1"/>
      <c r="L122" s="1"/>
      <c r="M122" s="1"/>
      <c r="N122" s="1"/>
      <c r="O122" s="1"/>
    </row>
    <row r="123" spans="5:15" ht="16.5" thickBot="1" x14ac:dyDescent="0.3">
      <c r="E123" s="128" t="s">
        <v>259</v>
      </c>
      <c r="F123" s="110" t="s">
        <v>601</v>
      </c>
      <c r="H123" s="1" t="s">
        <v>46</v>
      </c>
      <c r="I123" s="1">
        <v>54898</v>
      </c>
      <c r="J123" s="1" t="s">
        <v>47</v>
      </c>
      <c r="K123" s="21" t="s">
        <v>1217</v>
      </c>
      <c r="L123" s="1"/>
      <c r="M123" s="1"/>
      <c r="N123" s="1"/>
      <c r="O123" s="1"/>
    </row>
    <row r="124" spans="5:15" ht="15.75" thickBot="1" x14ac:dyDescent="0.3">
      <c r="E124" s="128" t="s">
        <v>1197</v>
      </c>
      <c r="F124" s="110" t="s">
        <v>601</v>
      </c>
      <c r="H124" s="1" t="s">
        <v>521</v>
      </c>
      <c r="I124" s="1">
        <v>56503</v>
      </c>
      <c r="J124" s="1" t="s">
        <v>522</v>
      </c>
      <c r="K124" s="1"/>
      <c r="L124" s="1"/>
      <c r="M124" s="1"/>
      <c r="N124" s="1"/>
      <c r="O124" s="1"/>
    </row>
    <row r="125" spans="5:15" ht="15.75" thickBot="1" x14ac:dyDescent="0.3">
      <c r="E125" s="128" t="s">
        <v>1198</v>
      </c>
      <c r="F125" s="110" t="s">
        <v>601</v>
      </c>
      <c r="H125" s="1" t="s">
        <v>523</v>
      </c>
      <c r="I125" s="1">
        <v>56510</v>
      </c>
      <c r="J125" s="1" t="s">
        <v>524</v>
      </c>
      <c r="K125" s="1"/>
      <c r="L125" s="1"/>
      <c r="M125" s="1"/>
      <c r="N125" s="1"/>
      <c r="O125" s="1"/>
    </row>
    <row r="126" spans="5:15" ht="15.75" thickBot="1" x14ac:dyDescent="0.3">
      <c r="E126" s="128" t="s">
        <v>260</v>
      </c>
      <c r="F126" s="110" t="s">
        <v>697</v>
      </c>
      <c r="H126" s="1" t="s">
        <v>525</v>
      </c>
      <c r="I126" s="1">
        <v>111001</v>
      </c>
      <c r="J126" s="1" t="s">
        <v>169</v>
      </c>
      <c r="K126" s="1"/>
      <c r="L126" s="1"/>
      <c r="M126" s="1"/>
      <c r="N126" s="1"/>
      <c r="O126" s="1"/>
    </row>
    <row r="127" spans="5:15" ht="16.5" thickBot="1" x14ac:dyDescent="0.3">
      <c r="E127" s="128" t="s">
        <v>1199</v>
      </c>
      <c r="F127" s="110" t="s">
        <v>601</v>
      </c>
      <c r="H127" s="1" t="s">
        <v>526</v>
      </c>
      <c r="I127" s="1">
        <v>120164</v>
      </c>
      <c r="J127" s="1" t="s">
        <v>14</v>
      </c>
      <c r="K127" s="21" t="s">
        <v>1217</v>
      </c>
      <c r="L127" s="1"/>
      <c r="M127" s="1"/>
      <c r="N127" s="1"/>
      <c r="O127" s="1"/>
    </row>
    <row r="128" spans="5:15" ht="15.75" thickBot="1" x14ac:dyDescent="0.3">
      <c r="E128" s="128" t="s">
        <v>262</v>
      </c>
      <c r="F128" s="110" t="s">
        <v>601</v>
      </c>
      <c r="H128" s="1" t="s">
        <v>52</v>
      </c>
      <c r="I128" s="1">
        <v>2192</v>
      </c>
      <c r="J128" s="1" t="s">
        <v>53</v>
      </c>
      <c r="K128" s="1"/>
      <c r="L128" s="1"/>
      <c r="M128" s="1"/>
      <c r="N128" s="1"/>
      <c r="O128" s="1"/>
    </row>
    <row r="129" spans="5:15" ht="16.5" thickBot="1" x14ac:dyDescent="0.3">
      <c r="E129" s="128" t="s">
        <v>263</v>
      </c>
      <c r="F129" t="s">
        <v>1267</v>
      </c>
      <c r="H129" s="1" t="s">
        <v>527</v>
      </c>
      <c r="I129" s="1">
        <v>2201</v>
      </c>
      <c r="J129" s="1" t="s">
        <v>528</v>
      </c>
      <c r="K129" s="21" t="s">
        <v>516</v>
      </c>
      <c r="L129" s="1"/>
      <c r="M129" s="1"/>
      <c r="N129" s="1"/>
      <c r="O129" s="1"/>
    </row>
    <row r="130" spans="5:15" ht="16.5" thickBot="1" x14ac:dyDescent="0.3">
      <c r="E130" s="128" t="s">
        <v>265</v>
      </c>
      <c r="F130" s="110" t="s">
        <v>601</v>
      </c>
      <c r="H130" s="1" t="s">
        <v>529</v>
      </c>
      <c r="I130" s="1">
        <v>2217</v>
      </c>
      <c r="J130" s="1" t="s">
        <v>171</v>
      </c>
      <c r="K130" s="21" t="s">
        <v>516</v>
      </c>
      <c r="L130" s="1"/>
      <c r="M130" s="1"/>
      <c r="N130" s="1"/>
      <c r="O130" s="1"/>
    </row>
    <row r="131" spans="5:15" ht="16.5" thickBot="1" x14ac:dyDescent="0.3">
      <c r="E131" s="128" t="s">
        <v>1200</v>
      </c>
      <c r="F131" s="110" t="s">
        <v>601</v>
      </c>
      <c r="H131" s="1" t="s">
        <v>530</v>
      </c>
      <c r="I131" s="1">
        <v>2223</v>
      </c>
      <c r="J131" s="1" t="s">
        <v>173</v>
      </c>
      <c r="K131" s="21" t="s">
        <v>516</v>
      </c>
      <c r="L131" s="1"/>
      <c r="M131" s="1"/>
      <c r="N131" s="1"/>
      <c r="O131" s="1"/>
    </row>
    <row r="132" spans="5:15" ht="16.5" thickBot="1" x14ac:dyDescent="0.3">
      <c r="E132" s="128" t="s">
        <v>267</v>
      </c>
      <c r="F132" s="110" t="s">
        <v>601</v>
      </c>
      <c r="H132" s="1" t="s">
        <v>531</v>
      </c>
      <c r="I132" s="1">
        <v>2230</v>
      </c>
      <c r="J132" s="1" t="s">
        <v>532</v>
      </c>
      <c r="K132" s="21" t="s">
        <v>516</v>
      </c>
      <c r="L132" s="1"/>
      <c r="M132" s="1"/>
      <c r="N132" s="1"/>
      <c r="O132" s="1"/>
    </row>
    <row r="133" spans="5:15" ht="30.75" thickBot="1" x14ac:dyDescent="0.3">
      <c r="E133" s="128" t="s">
        <v>1268</v>
      </c>
      <c r="F133" s="110" t="s">
        <v>1269</v>
      </c>
      <c r="H133" s="1" t="s">
        <v>533</v>
      </c>
      <c r="I133" s="1">
        <v>2246</v>
      </c>
      <c r="J133" s="1" t="s">
        <v>534</v>
      </c>
      <c r="K133" s="21" t="s">
        <v>516</v>
      </c>
      <c r="L133" s="1"/>
      <c r="M133" s="1"/>
      <c r="N133" s="1"/>
      <c r="O133" s="1"/>
    </row>
    <row r="134" spans="5:15" ht="16.5" thickBot="1" x14ac:dyDescent="0.3">
      <c r="E134" s="128" t="s">
        <v>1202</v>
      </c>
      <c r="F134" s="110" t="s">
        <v>601</v>
      </c>
      <c r="H134" s="1" t="s">
        <v>535</v>
      </c>
      <c r="I134" s="1">
        <v>2252</v>
      </c>
      <c r="J134" s="1" t="s">
        <v>536</v>
      </c>
      <c r="K134" s="21" t="s">
        <v>516</v>
      </c>
      <c r="L134" s="1"/>
      <c r="M134" s="1"/>
      <c r="N134" s="1"/>
      <c r="O134" s="1"/>
    </row>
    <row r="135" spans="5:15" ht="16.5" thickBot="1" x14ac:dyDescent="0.3">
      <c r="E135"/>
      <c r="F135"/>
      <c r="H135" s="1" t="s">
        <v>537</v>
      </c>
      <c r="I135" s="1">
        <v>2269</v>
      </c>
      <c r="J135" s="1" t="s">
        <v>175</v>
      </c>
      <c r="K135" s="21" t="s">
        <v>516</v>
      </c>
      <c r="L135" s="1"/>
      <c r="M135" s="1"/>
      <c r="N135" s="1"/>
      <c r="O135" s="1"/>
    </row>
    <row r="136" spans="5:15" ht="16.5" thickBot="1" x14ac:dyDescent="0.3">
      <c r="E136"/>
      <c r="F136"/>
      <c r="H136" s="1" t="s">
        <v>538</v>
      </c>
      <c r="I136" s="1">
        <v>85321</v>
      </c>
      <c r="J136" s="1" t="s">
        <v>177</v>
      </c>
      <c r="K136" s="21" t="s">
        <v>516</v>
      </c>
      <c r="L136" s="1"/>
      <c r="M136" s="1"/>
      <c r="N136" s="1"/>
      <c r="O136" s="1"/>
    </row>
    <row r="137" spans="5:15" ht="16.5" thickBot="1" x14ac:dyDescent="0.3">
      <c r="E137" s="135" t="s">
        <v>1207</v>
      </c>
      <c r="F137" s="110" t="s">
        <v>603</v>
      </c>
      <c r="H137" s="1" t="s">
        <v>539</v>
      </c>
      <c r="I137" s="1">
        <v>91847</v>
      </c>
      <c r="J137" s="1" t="s">
        <v>179</v>
      </c>
      <c r="K137" s="21" t="s">
        <v>516</v>
      </c>
      <c r="L137" s="1"/>
      <c r="M137" s="1"/>
      <c r="N137" s="1"/>
      <c r="O137" s="1"/>
    </row>
    <row r="138" spans="5:15" ht="16.5" thickBot="1" x14ac:dyDescent="0.3">
      <c r="E138" s="135" t="s">
        <v>176</v>
      </c>
      <c r="F138" s="110" t="s">
        <v>603</v>
      </c>
      <c r="H138" s="1" t="s">
        <v>54</v>
      </c>
      <c r="I138" s="1">
        <v>110600</v>
      </c>
      <c r="J138" s="1" t="s">
        <v>540</v>
      </c>
      <c r="K138" s="21" t="s">
        <v>516</v>
      </c>
      <c r="L138" s="1"/>
      <c r="M138" s="1"/>
      <c r="N138" s="1"/>
      <c r="O138" s="1"/>
    </row>
    <row r="139" spans="5:15" ht="15.75" thickBot="1" x14ac:dyDescent="0.3">
      <c r="E139" s="136" t="s">
        <v>172</v>
      </c>
      <c r="F139" s="110" t="s">
        <v>603</v>
      </c>
      <c r="H139" s="1" t="s">
        <v>55</v>
      </c>
      <c r="I139" s="1">
        <v>2275</v>
      </c>
      <c r="J139" s="1" t="s">
        <v>56</v>
      </c>
      <c r="K139" s="1"/>
      <c r="L139" s="1"/>
      <c r="M139" s="1"/>
      <c r="N139" s="1"/>
      <c r="O139" s="1"/>
    </row>
    <row r="140" spans="5:15" x14ac:dyDescent="0.25">
      <c r="E140"/>
      <c r="F140"/>
      <c r="H140" s="1" t="s">
        <v>541</v>
      </c>
      <c r="I140" s="1">
        <v>2281</v>
      </c>
      <c r="J140" s="1" t="s">
        <v>183</v>
      </c>
      <c r="K140" s="1"/>
      <c r="L140" s="1"/>
      <c r="M140" s="1"/>
      <c r="N140" s="1"/>
      <c r="O140" s="1"/>
    </row>
    <row r="141" spans="5:15" ht="15.75" thickBot="1" x14ac:dyDescent="0.3">
      <c r="E141"/>
      <c r="F141"/>
      <c r="H141" s="1" t="s">
        <v>542</v>
      </c>
      <c r="I141" s="1">
        <v>2298</v>
      </c>
      <c r="J141" s="1" t="s">
        <v>184</v>
      </c>
      <c r="K141" s="1"/>
      <c r="L141" s="1"/>
      <c r="M141" s="1"/>
      <c r="N141" s="1"/>
      <c r="O141" s="1"/>
    </row>
    <row r="142" spans="5:15" ht="15.75" thickBot="1" x14ac:dyDescent="0.3">
      <c r="E142" s="137" t="s">
        <v>269</v>
      </c>
      <c r="F142" s="110" t="s">
        <v>566</v>
      </c>
      <c r="H142" s="1" t="s">
        <v>543</v>
      </c>
      <c r="I142" s="1">
        <v>2306</v>
      </c>
      <c r="J142" s="1" t="s">
        <v>185</v>
      </c>
      <c r="K142" s="1"/>
      <c r="L142" s="1"/>
      <c r="M142" s="1"/>
      <c r="N142" s="1"/>
      <c r="O142" s="1"/>
    </row>
    <row r="143" spans="5:15" ht="15.75" thickBot="1" x14ac:dyDescent="0.3">
      <c r="E143" s="137" t="s">
        <v>1208</v>
      </c>
      <c r="F143" s="110" t="s">
        <v>566</v>
      </c>
      <c r="H143" s="1" t="s">
        <v>544</v>
      </c>
      <c r="I143" s="1">
        <v>2312</v>
      </c>
      <c r="J143" s="1" t="s">
        <v>186</v>
      </c>
      <c r="K143" s="1"/>
      <c r="L143" s="1"/>
      <c r="M143" s="1"/>
      <c r="N143" s="1"/>
      <c r="O143" s="1"/>
    </row>
    <row r="144" spans="5:15" ht="15.75" thickBot="1" x14ac:dyDescent="0.3">
      <c r="E144" s="137" t="s">
        <v>271</v>
      </c>
      <c r="F144" s="110" t="s">
        <v>566</v>
      </c>
      <c r="H144" s="1" t="s">
        <v>57</v>
      </c>
      <c r="I144" s="1">
        <v>2329</v>
      </c>
      <c r="J144" s="1" t="s">
        <v>58</v>
      </c>
      <c r="K144" s="1" t="s">
        <v>964</v>
      </c>
      <c r="L144" s="1"/>
      <c r="M144" s="1"/>
      <c r="N144" s="1"/>
      <c r="O144" s="1"/>
    </row>
    <row r="145" spans="5:15" ht="15.75" thickBot="1" x14ac:dyDescent="0.3">
      <c r="E145" s="137" t="s">
        <v>271</v>
      </c>
      <c r="F145" s="110" t="s">
        <v>566</v>
      </c>
      <c r="H145" s="1" t="s">
        <v>99</v>
      </c>
      <c r="I145" s="1">
        <v>2335</v>
      </c>
      <c r="J145" s="1" t="s">
        <v>100</v>
      </c>
      <c r="K145" s="1" t="s">
        <v>963</v>
      </c>
      <c r="L145" s="1"/>
      <c r="M145" s="1"/>
      <c r="N145" s="1"/>
      <c r="O145" s="1"/>
    </row>
    <row r="146" spans="5:15" ht="15.75" thickBot="1" x14ac:dyDescent="0.3">
      <c r="E146" s="137" t="s">
        <v>275</v>
      </c>
      <c r="F146" s="110" t="s">
        <v>566</v>
      </c>
      <c r="H146" s="1" t="s">
        <v>545</v>
      </c>
      <c r="I146" s="1">
        <v>2341</v>
      </c>
      <c r="J146" s="1" t="s">
        <v>189</v>
      </c>
      <c r="K146" s="1"/>
      <c r="L146" s="1"/>
      <c r="M146" s="1"/>
      <c r="N146" s="1"/>
      <c r="O146" s="1"/>
    </row>
    <row r="147" spans="5:15" ht="15.75" thickBot="1" x14ac:dyDescent="0.3">
      <c r="E147" s="137" t="s">
        <v>275</v>
      </c>
      <c r="F147" s="110" t="s">
        <v>566</v>
      </c>
      <c r="H147" s="1" t="s">
        <v>105</v>
      </c>
      <c r="I147" s="1">
        <v>2358</v>
      </c>
      <c r="J147" s="1" t="s">
        <v>106</v>
      </c>
      <c r="K147" s="1" t="s">
        <v>962</v>
      </c>
      <c r="L147" s="1"/>
      <c r="M147" s="1"/>
      <c r="N147" s="1"/>
      <c r="O147" s="1"/>
    </row>
    <row r="148" spans="5:15" ht="15.75" thickBot="1" x14ac:dyDescent="0.3">
      <c r="E148" s="137" t="s">
        <v>1209</v>
      </c>
      <c r="F148" s="110" t="s">
        <v>566</v>
      </c>
      <c r="H148" s="1" t="s">
        <v>546</v>
      </c>
      <c r="I148" s="1">
        <v>2364</v>
      </c>
      <c r="J148" s="1" t="s">
        <v>192</v>
      </c>
      <c r="K148" s="1"/>
      <c r="L148" s="1"/>
      <c r="M148" s="1"/>
      <c r="N148" s="1"/>
      <c r="O148" s="1"/>
    </row>
    <row r="149" spans="5:15" ht="15.75" thickBot="1" x14ac:dyDescent="0.3">
      <c r="E149" s="138" t="s">
        <v>273</v>
      </c>
      <c r="F149" s="110" t="s">
        <v>566</v>
      </c>
      <c r="H149" s="1" t="s">
        <v>547</v>
      </c>
      <c r="I149" s="1">
        <v>2371</v>
      </c>
      <c r="J149" s="1" t="s">
        <v>193</v>
      </c>
      <c r="K149" s="1"/>
      <c r="L149" s="1"/>
      <c r="M149" s="1"/>
      <c r="N149" s="1"/>
      <c r="O149" s="1"/>
    </row>
    <row r="150" spans="5:15" ht="15.75" thickBot="1" x14ac:dyDescent="0.3">
      <c r="E150" s="139" t="s">
        <v>1032</v>
      </c>
      <c r="F150" s="110" t="s">
        <v>566</v>
      </c>
      <c r="H150" s="1" t="s">
        <v>548</v>
      </c>
      <c r="I150" s="1">
        <v>2387</v>
      </c>
      <c r="J150" s="1" t="s">
        <v>194</v>
      </c>
      <c r="K150" s="1"/>
      <c r="L150" s="1"/>
      <c r="M150" s="1"/>
      <c r="N150" s="1"/>
      <c r="O150" s="1"/>
    </row>
    <row r="151" spans="5:15" ht="15.75" thickBot="1" x14ac:dyDescent="0.3">
      <c r="E151" s="139" t="s">
        <v>1270</v>
      </c>
      <c r="F151" s="110" t="s">
        <v>566</v>
      </c>
      <c r="H151" s="1" t="s">
        <v>549</v>
      </c>
      <c r="I151" s="1">
        <v>21781</v>
      </c>
      <c r="J151" s="1" t="s">
        <v>550</v>
      </c>
      <c r="K151" s="1"/>
      <c r="L151" s="1"/>
      <c r="M151" s="1"/>
      <c r="N151" s="1"/>
      <c r="O151" s="1"/>
    </row>
    <row r="152" spans="5:15" x14ac:dyDescent="0.25">
      <c r="E152" s="140"/>
      <c r="F152"/>
      <c r="H152" s="1" t="s">
        <v>551</v>
      </c>
      <c r="I152" s="1">
        <v>43861</v>
      </c>
      <c r="J152" s="1" t="s">
        <v>196</v>
      </c>
      <c r="K152" s="1"/>
      <c r="L152" s="1"/>
      <c r="M152" s="1"/>
      <c r="N152" s="1"/>
      <c r="O152" s="1"/>
    </row>
    <row r="153" spans="5:15" ht="15.75" thickBot="1" x14ac:dyDescent="0.3">
      <c r="E153" s="140"/>
      <c r="F153"/>
      <c r="H153" s="1" t="s">
        <v>552</v>
      </c>
      <c r="I153" s="1">
        <v>58212</v>
      </c>
      <c r="J153" s="1" t="s">
        <v>553</v>
      </c>
      <c r="K153" s="1"/>
      <c r="L153" s="1"/>
      <c r="M153" s="1"/>
      <c r="N153" s="1"/>
      <c r="O153" s="1"/>
    </row>
    <row r="154" spans="5:15" ht="15.75" thickBot="1" x14ac:dyDescent="0.3">
      <c r="E154" s="141" t="s">
        <v>1210</v>
      </c>
      <c r="F154" s="110" t="s">
        <v>1211</v>
      </c>
      <c r="H154" s="1" t="s">
        <v>554</v>
      </c>
      <c r="I154" s="1">
        <v>85338</v>
      </c>
      <c r="J154" s="1" t="s">
        <v>555</v>
      </c>
      <c r="K154" s="1"/>
      <c r="L154" s="1"/>
      <c r="M154" s="1"/>
      <c r="N154" s="1"/>
      <c r="O154" s="1"/>
    </row>
    <row r="155" spans="5:15" ht="15.75" thickBot="1" x14ac:dyDescent="0.3">
      <c r="E155" s="141" t="s">
        <v>215</v>
      </c>
      <c r="F155" s="110" t="s">
        <v>1211</v>
      </c>
      <c r="H155" s="1" t="s">
        <v>556</v>
      </c>
      <c r="I155" s="1">
        <v>93480</v>
      </c>
      <c r="J155" s="1" t="s">
        <v>197</v>
      </c>
      <c r="K155" s="1"/>
      <c r="L155" s="1"/>
      <c r="M155" s="1"/>
      <c r="N155" s="1"/>
      <c r="O155" s="1"/>
    </row>
    <row r="156" spans="5:15" ht="15.75" thickBot="1" x14ac:dyDescent="0.3">
      <c r="E156" s="141" t="s">
        <v>213</v>
      </c>
      <c r="F156" s="110" t="s">
        <v>1211</v>
      </c>
      <c r="H156" s="1" t="s">
        <v>557</v>
      </c>
      <c r="I156" s="1">
        <v>93496</v>
      </c>
      <c r="J156" s="1" t="s">
        <v>198</v>
      </c>
      <c r="K156" s="1"/>
      <c r="L156" s="1"/>
      <c r="M156" s="1"/>
      <c r="N156" s="1"/>
      <c r="O156" s="1"/>
    </row>
    <row r="157" spans="5:15" ht="15.75" thickBot="1" x14ac:dyDescent="0.3">
      <c r="E157" s="142" t="s">
        <v>212</v>
      </c>
      <c r="F157" s="110" t="s">
        <v>1211</v>
      </c>
      <c r="H157" s="1" t="s">
        <v>558</v>
      </c>
      <c r="I157" s="1">
        <v>93504</v>
      </c>
      <c r="J157" s="1" t="s">
        <v>199</v>
      </c>
      <c r="K157" s="1"/>
      <c r="L157" s="1"/>
      <c r="M157" s="1"/>
      <c r="N157" s="1"/>
      <c r="O157" s="1"/>
    </row>
    <row r="158" spans="5:15" s="1" customFormat="1" ht="15.75" thickBot="1" x14ac:dyDescent="0.3">
      <c r="E158"/>
      <c r="F158"/>
      <c r="H158" s="1" t="s">
        <v>559</v>
      </c>
      <c r="I158" s="1">
        <v>93511</v>
      </c>
      <c r="J158" s="1" t="s">
        <v>201</v>
      </c>
    </row>
    <row r="159" spans="5:15" s="1" customFormat="1" ht="15.75" x14ac:dyDescent="0.25">
      <c r="E159" t="s">
        <v>151</v>
      </c>
      <c r="F159" s="143" t="s">
        <v>953</v>
      </c>
      <c r="H159" s="1" t="s">
        <v>560</v>
      </c>
      <c r="I159" s="1">
        <v>93527</v>
      </c>
      <c r="J159" s="1" t="s">
        <v>561</v>
      </c>
    </row>
    <row r="160" spans="5:15" s="1" customFormat="1" x14ac:dyDescent="0.25">
      <c r="E160"/>
      <c r="F160"/>
      <c r="H160" s="1" t="s">
        <v>562</v>
      </c>
      <c r="I160" s="1">
        <v>80996</v>
      </c>
      <c r="J160" s="1" t="s">
        <v>203</v>
      </c>
    </row>
    <row r="161" spans="5:11" s="1" customFormat="1" ht="15.75" x14ac:dyDescent="0.25">
      <c r="E161" t="s">
        <v>147</v>
      </c>
      <c r="F161" s="131" t="s">
        <v>954</v>
      </c>
      <c r="H161" s="1" t="s">
        <v>563</v>
      </c>
      <c r="I161" s="1">
        <v>93852</v>
      </c>
      <c r="J161" s="1" t="s">
        <v>204</v>
      </c>
    </row>
    <row r="162" spans="5:11" s="1" customFormat="1" ht="32.25" thickBot="1" x14ac:dyDescent="0.3">
      <c r="E162" t="s">
        <v>149</v>
      </c>
      <c r="F162" s="131" t="s">
        <v>1271</v>
      </c>
    </row>
    <row r="163" spans="5:11" s="1" customFormat="1" ht="16.5" thickBot="1" x14ac:dyDescent="0.3">
      <c r="E163"/>
      <c r="F163"/>
      <c r="H163" s="1" t="s">
        <v>564</v>
      </c>
      <c r="I163" s="1">
        <v>2401</v>
      </c>
      <c r="J163" s="1" t="s">
        <v>565</v>
      </c>
      <c r="K163" s="20" t="s">
        <v>133</v>
      </c>
    </row>
    <row r="164" spans="5:11" s="1" customFormat="1" ht="16.5" thickBot="1" x14ac:dyDescent="0.3">
      <c r="E164" s="19"/>
      <c r="F164" s="19"/>
      <c r="H164" s="1" t="s">
        <v>567</v>
      </c>
      <c r="I164" s="1">
        <v>2418</v>
      </c>
      <c r="J164" s="1" t="s">
        <v>568</v>
      </c>
      <c r="K164" s="21" t="s">
        <v>960</v>
      </c>
    </row>
    <row r="165" spans="5:11" s="1" customFormat="1" ht="16.5" thickBot="1" x14ac:dyDescent="0.3">
      <c r="E165" s="19"/>
      <c r="F165" s="19"/>
      <c r="H165" s="1" t="s">
        <v>569</v>
      </c>
      <c r="I165" s="1">
        <v>2424</v>
      </c>
      <c r="J165" s="1" t="s">
        <v>206</v>
      </c>
      <c r="K165" s="21" t="s">
        <v>155</v>
      </c>
    </row>
    <row r="166" spans="5:11" s="1" customFormat="1" ht="16.5" thickBot="1" x14ac:dyDescent="0.3">
      <c r="E166" s="19"/>
      <c r="F166" s="19"/>
      <c r="H166" s="1" t="s">
        <v>570</v>
      </c>
      <c r="I166" s="1">
        <v>2431</v>
      </c>
      <c r="J166" s="1" t="s">
        <v>207</v>
      </c>
      <c r="K166" s="21" t="s">
        <v>155</v>
      </c>
    </row>
    <row r="167" spans="5:11" s="1" customFormat="1" ht="16.5" thickBot="1" x14ac:dyDescent="0.3">
      <c r="E167" s="19"/>
      <c r="F167" s="19"/>
      <c r="H167" s="1" t="s">
        <v>571</v>
      </c>
      <c r="I167" s="1">
        <v>2447</v>
      </c>
      <c r="J167" s="1" t="s">
        <v>208</v>
      </c>
      <c r="K167" s="21" t="s">
        <v>155</v>
      </c>
    </row>
    <row r="168" spans="5:11" s="1" customFormat="1" ht="16.5" thickBot="1" x14ac:dyDescent="0.3">
      <c r="E168" s="19"/>
      <c r="F168" s="19"/>
      <c r="H168" s="1" t="s">
        <v>572</v>
      </c>
      <c r="I168" s="1">
        <v>2453</v>
      </c>
      <c r="J168" s="1" t="s">
        <v>209</v>
      </c>
      <c r="K168" s="21" t="s">
        <v>155</v>
      </c>
    </row>
    <row r="169" spans="5:11" s="1" customFormat="1" ht="16.5" thickBot="1" x14ac:dyDescent="0.3">
      <c r="E169" s="19"/>
      <c r="F169" s="19"/>
      <c r="H169" s="1" t="s">
        <v>573</v>
      </c>
      <c r="I169" s="1">
        <v>2460</v>
      </c>
      <c r="J169" s="1" t="s">
        <v>210</v>
      </c>
      <c r="K169" s="21" t="s">
        <v>155</v>
      </c>
    </row>
    <row r="170" spans="5:11" s="1" customFormat="1" ht="16.5" thickBot="1" x14ac:dyDescent="0.3">
      <c r="E170" s="19"/>
      <c r="F170" s="19"/>
      <c r="H170" s="1" t="s">
        <v>574</v>
      </c>
      <c r="I170" s="1">
        <v>2476</v>
      </c>
      <c r="J170" s="1" t="s">
        <v>211</v>
      </c>
      <c r="K170" s="21" t="s">
        <v>155</v>
      </c>
    </row>
    <row r="171" spans="5:11" s="1" customFormat="1" ht="16.5" thickBot="1" x14ac:dyDescent="0.3">
      <c r="E171" s="19"/>
      <c r="F171" s="19"/>
      <c r="H171" s="1" t="s">
        <v>117</v>
      </c>
      <c r="I171" s="1">
        <v>2482</v>
      </c>
      <c r="J171" s="1" t="s">
        <v>118</v>
      </c>
      <c r="K171" s="21" t="s">
        <v>155</v>
      </c>
    </row>
    <row r="172" spans="5:11" s="1" customFormat="1" ht="16.5" thickBot="1" x14ac:dyDescent="0.3">
      <c r="E172" s="19"/>
      <c r="F172" s="19"/>
      <c r="H172" s="1" t="s">
        <v>93</v>
      </c>
      <c r="I172" s="1">
        <v>2499</v>
      </c>
      <c r="J172" s="1" t="s">
        <v>94</v>
      </c>
      <c r="K172" s="21" t="s">
        <v>1222</v>
      </c>
    </row>
    <row r="173" spans="5:11" s="1" customFormat="1" ht="16.5" thickBot="1" x14ac:dyDescent="0.3">
      <c r="E173" s="19"/>
      <c r="F173" s="19"/>
      <c r="H173" s="1" t="s">
        <v>575</v>
      </c>
      <c r="I173" s="1">
        <v>2507</v>
      </c>
      <c r="J173" s="1" t="s">
        <v>214</v>
      </c>
      <c r="K173" s="21" t="s">
        <v>155</v>
      </c>
    </row>
    <row r="174" spans="5:11" s="1" customFormat="1" ht="16.5" thickBot="1" x14ac:dyDescent="0.3">
      <c r="E174" s="19"/>
      <c r="F174" s="19"/>
      <c r="H174" s="1" t="s">
        <v>576</v>
      </c>
      <c r="I174" s="1">
        <v>2513</v>
      </c>
      <c r="J174" s="1" t="s">
        <v>216</v>
      </c>
      <c r="K174" s="21" t="s">
        <v>155</v>
      </c>
    </row>
    <row r="175" spans="5:11" s="1" customFormat="1" ht="16.5" thickBot="1" x14ac:dyDescent="0.3">
      <c r="E175" s="19"/>
      <c r="F175" s="19"/>
      <c r="H175" s="1" t="s">
        <v>577</v>
      </c>
      <c r="I175" s="1">
        <v>2520</v>
      </c>
      <c r="J175" s="1" t="s">
        <v>218</v>
      </c>
      <c r="K175" s="21" t="s">
        <v>155</v>
      </c>
    </row>
    <row r="176" spans="5:11" s="1" customFormat="1" ht="16.5" thickBot="1" x14ac:dyDescent="0.3">
      <c r="E176" s="19"/>
      <c r="F176" s="19"/>
      <c r="H176" s="1" t="s">
        <v>578</v>
      </c>
      <c r="I176" s="1">
        <v>2536</v>
      </c>
      <c r="J176" s="1" t="s">
        <v>219</v>
      </c>
      <c r="K176" s="21" t="s">
        <v>155</v>
      </c>
    </row>
    <row r="177" spans="5:11" s="1" customFormat="1" ht="16.5" thickBot="1" x14ac:dyDescent="0.3">
      <c r="E177" s="19"/>
      <c r="F177" s="19"/>
      <c r="H177" s="1" t="s">
        <v>579</v>
      </c>
      <c r="I177" s="1">
        <v>2542</v>
      </c>
      <c r="J177" s="1" t="s">
        <v>220</v>
      </c>
      <c r="K177" s="21" t="s">
        <v>155</v>
      </c>
    </row>
    <row r="178" spans="5:11" s="1" customFormat="1" ht="16.5" thickBot="1" x14ac:dyDescent="0.3">
      <c r="E178" s="19"/>
      <c r="F178" s="19"/>
      <c r="H178" s="1" t="s">
        <v>580</v>
      </c>
      <c r="I178" s="1">
        <v>2559</v>
      </c>
      <c r="J178" s="1" t="s">
        <v>221</v>
      </c>
      <c r="K178" s="21" t="s">
        <v>155</v>
      </c>
    </row>
    <row r="179" spans="5:11" s="1" customFormat="1" ht="16.5" thickBot="1" x14ac:dyDescent="0.3">
      <c r="E179" s="19"/>
      <c r="F179" s="19"/>
      <c r="H179" s="1" t="s">
        <v>581</v>
      </c>
      <c r="I179" s="1">
        <v>2565</v>
      </c>
      <c r="J179" s="1" t="s">
        <v>223</v>
      </c>
      <c r="K179" s="21" t="s">
        <v>131</v>
      </c>
    </row>
    <row r="180" spans="5:11" s="1" customFormat="1" ht="16.5" thickBot="1" x14ac:dyDescent="0.3">
      <c r="E180" s="19"/>
      <c r="F180" s="19"/>
      <c r="H180" s="1" t="s">
        <v>59</v>
      </c>
      <c r="I180" s="1">
        <v>2571</v>
      </c>
      <c r="J180" s="1" t="s">
        <v>60</v>
      </c>
      <c r="K180" s="21" t="s">
        <v>155</v>
      </c>
    </row>
    <row r="181" spans="5:11" s="1" customFormat="1" ht="16.5" thickBot="1" x14ac:dyDescent="0.3">
      <c r="E181" s="19"/>
      <c r="F181" s="19"/>
      <c r="H181" s="1" t="s">
        <v>582</v>
      </c>
      <c r="I181" s="1">
        <v>17704</v>
      </c>
      <c r="J181" s="1" t="s">
        <v>417</v>
      </c>
      <c r="K181" s="21" t="s">
        <v>155</v>
      </c>
    </row>
    <row r="182" spans="5:11" s="1" customFormat="1" ht="16.5" thickBot="1" x14ac:dyDescent="0.3">
      <c r="E182" s="19"/>
      <c r="F182" s="19"/>
      <c r="H182" s="1" t="s">
        <v>583</v>
      </c>
      <c r="I182" s="1">
        <v>1070</v>
      </c>
      <c r="J182" s="1" t="s">
        <v>225</v>
      </c>
      <c r="K182" s="21" t="s">
        <v>155</v>
      </c>
    </row>
    <row r="183" spans="5:11" s="1" customFormat="1" ht="16.5" thickBot="1" x14ac:dyDescent="0.3">
      <c r="E183" s="19"/>
      <c r="F183" s="19"/>
      <c r="H183" s="1" t="s">
        <v>584</v>
      </c>
      <c r="I183" s="1">
        <v>36274</v>
      </c>
      <c r="J183" s="1" t="s">
        <v>226</v>
      </c>
      <c r="K183" s="21" t="s">
        <v>1221</v>
      </c>
    </row>
    <row r="184" spans="5:11" s="1" customFormat="1" ht="16.5" thickBot="1" x14ac:dyDescent="0.3">
      <c r="E184" s="19"/>
      <c r="F184" s="19"/>
      <c r="H184" s="1" t="s">
        <v>585</v>
      </c>
      <c r="I184" s="1">
        <v>72650</v>
      </c>
      <c r="J184" s="1" t="s">
        <v>586</v>
      </c>
      <c r="K184" s="21" t="s">
        <v>155</v>
      </c>
    </row>
    <row r="185" spans="5:11" s="1" customFormat="1" ht="16.5" thickBot="1" x14ac:dyDescent="0.3">
      <c r="E185" s="19"/>
      <c r="F185" s="19"/>
      <c r="H185" s="1" t="s">
        <v>587</v>
      </c>
      <c r="I185" s="1">
        <v>93846</v>
      </c>
      <c r="J185" s="1" t="s">
        <v>588</v>
      </c>
      <c r="K185" s="21" t="s">
        <v>155</v>
      </c>
    </row>
    <row r="186" spans="5:11" s="1" customFormat="1" ht="15.75" thickBot="1" x14ac:dyDescent="0.3">
      <c r="E186" s="19"/>
      <c r="F186" s="19"/>
      <c r="H186" s="1" t="s">
        <v>61</v>
      </c>
      <c r="I186" s="1">
        <v>85255</v>
      </c>
      <c r="J186" s="1" t="s">
        <v>62</v>
      </c>
      <c r="K186" t="s">
        <v>961</v>
      </c>
    </row>
    <row r="187" spans="5:11" s="1" customFormat="1" ht="16.5" thickBot="1" x14ac:dyDescent="0.3">
      <c r="E187" s="19"/>
      <c r="F187" s="19"/>
      <c r="H187" s="1" t="s">
        <v>589</v>
      </c>
      <c r="I187" s="1">
        <v>93533</v>
      </c>
      <c r="J187" s="1" t="s">
        <v>228</v>
      </c>
      <c r="K187" s="21" t="s">
        <v>1221</v>
      </c>
    </row>
    <row r="188" spans="5:11" s="1" customFormat="1" ht="16.5" thickBot="1" x14ac:dyDescent="0.3">
      <c r="E188" s="19"/>
      <c r="F188" s="19"/>
      <c r="H188" s="1" t="s">
        <v>111</v>
      </c>
      <c r="I188" s="1">
        <v>93540</v>
      </c>
      <c r="J188" s="1" t="s">
        <v>112</v>
      </c>
      <c r="K188" s="21" t="s">
        <v>960</v>
      </c>
    </row>
    <row r="189" spans="5:11" s="1" customFormat="1" ht="16.5" thickBot="1" x14ac:dyDescent="0.3">
      <c r="E189" s="19"/>
      <c r="F189" s="19"/>
      <c r="H189" s="1" t="s">
        <v>590</v>
      </c>
      <c r="I189" s="1">
        <v>93556</v>
      </c>
      <c r="J189" s="1" t="s">
        <v>231</v>
      </c>
      <c r="K189" s="21" t="s">
        <v>155</v>
      </c>
    </row>
    <row r="190" spans="5:11" s="1" customFormat="1" ht="16.5" thickBot="1" x14ac:dyDescent="0.3">
      <c r="E190" s="19"/>
      <c r="F190" s="19"/>
      <c r="H190" s="1" t="s">
        <v>591</v>
      </c>
      <c r="I190" s="1">
        <v>97005</v>
      </c>
      <c r="J190" s="1" t="s">
        <v>233</v>
      </c>
      <c r="K190" s="22" t="s">
        <v>487</v>
      </c>
    </row>
    <row r="191" spans="5:11" s="1" customFormat="1" ht="16.5" thickBot="1" x14ac:dyDescent="0.3">
      <c r="E191" s="19"/>
      <c r="F191" s="19"/>
      <c r="H191" s="1" t="s">
        <v>592</v>
      </c>
      <c r="I191" s="1">
        <v>100061</v>
      </c>
      <c r="J191" s="1" t="s">
        <v>235</v>
      </c>
      <c r="K191" s="21" t="s">
        <v>155</v>
      </c>
    </row>
    <row r="192" spans="5:11" s="1" customFormat="1" ht="16.5" thickBot="1" x14ac:dyDescent="0.3">
      <c r="E192" s="19"/>
      <c r="F192" s="19"/>
      <c r="H192" s="1" t="s">
        <v>113</v>
      </c>
      <c r="I192" s="1">
        <v>102522</v>
      </c>
      <c r="J192" s="1" t="s">
        <v>114</v>
      </c>
      <c r="K192" s="21" t="s">
        <v>155</v>
      </c>
    </row>
    <row r="193" spans="5:11" s="1" customFormat="1" ht="16.5" thickBot="1" x14ac:dyDescent="0.3">
      <c r="E193" s="19"/>
      <c r="F193" s="19"/>
      <c r="H193" s="1" t="s">
        <v>63</v>
      </c>
      <c r="I193" s="1">
        <v>105348</v>
      </c>
      <c r="J193" s="1" t="s">
        <v>64</v>
      </c>
      <c r="K193" s="21" t="s">
        <v>1221</v>
      </c>
    </row>
    <row r="194" spans="5:11" s="1" customFormat="1" ht="16.5" thickBot="1" x14ac:dyDescent="0.3">
      <c r="E194" s="19"/>
      <c r="F194" s="19"/>
      <c r="H194" s="1" t="s">
        <v>593</v>
      </c>
      <c r="I194" s="1">
        <v>105361</v>
      </c>
      <c r="J194" s="1" t="s">
        <v>238</v>
      </c>
      <c r="K194" s="21" t="s">
        <v>155</v>
      </c>
    </row>
    <row r="195" spans="5:11" s="1" customFormat="1" ht="16.5" thickBot="1" x14ac:dyDescent="0.3">
      <c r="E195" s="19"/>
      <c r="F195" s="19"/>
      <c r="H195" s="1" t="s">
        <v>594</v>
      </c>
      <c r="I195" s="1">
        <v>108097</v>
      </c>
      <c r="J195" s="1" t="s">
        <v>481</v>
      </c>
      <c r="K195" s="21" t="s">
        <v>155</v>
      </c>
    </row>
    <row r="196" spans="5:11" s="1" customFormat="1" ht="16.5" thickBot="1" x14ac:dyDescent="0.3">
      <c r="E196" s="19"/>
      <c r="F196" s="19"/>
      <c r="H196" s="1" t="s">
        <v>595</v>
      </c>
      <c r="I196" s="1">
        <v>114169</v>
      </c>
      <c r="J196" s="1" t="s">
        <v>596</v>
      </c>
      <c r="K196" s="21" t="s">
        <v>155</v>
      </c>
    </row>
    <row r="197" spans="5:11" s="1" customFormat="1" ht="16.5" thickBot="1" x14ac:dyDescent="0.3">
      <c r="E197" s="19"/>
      <c r="F197" s="19"/>
      <c r="H197" s="1" t="s">
        <v>597</v>
      </c>
      <c r="I197" s="1">
        <v>114643</v>
      </c>
      <c r="J197" s="1" t="s">
        <v>240</v>
      </c>
      <c r="K197" s="21" t="s">
        <v>155</v>
      </c>
    </row>
    <row r="198" spans="5:11" s="1" customFormat="1" ht="16.5" thickBot="1" x14ac:dyDescent="0.3">
      <c r="E198" s="19"/>
      <c r="F198" s="19"/>
      <c r="H198" s="1" t="s">
        <v>598</v>
      </c>
      <c r="I198" s="1">
        <v>115832</v>
      </c>
      <c r="J198" s="1" t="s">
        <v>241</v>
      </c>
      <c r="K198" s="21" t="s">
        <v>155</v>
      </c>
    </row>
    <row r="199" spans="5:11" s="1" customFormat="1" ht="15.75" thickBot="1" x14ac:dyDescent="0.3">
      <c r="E199" s="19"/>
      <c r="F199" s="19"/>
      <c r="H199" s="1" t="s">
        <v>65</v>
      </c>
      <c r="I199" s="1">
        <v>2708</v>
      </c>
      <c r="J199" s="1" t="s">
        <v>66</v>
      </c>
    </row>
    <row r="200" spans="5:11" s="1" customFormat="1" ht="16.5" thickBot="1" x14ac:dyDescent="0.3">
      <c r="E200" s="19"/>
      <c r="F200" s="19"/>
      <c r="H200" s="1" t="s">
        <v>599</v>
      </c>
      <c r="I200" s="1">
        <v>2714</v>
      </c>
      <c r="J200" s="1" t="s">
        <v>600</v>
      </c>
      <c r="K200" s="21" t="s">
        <v>129</v>
      </c>
    </row>
    <row r="201" spans="5:11" s="1" customFormat="1" ht="16.5" thickBot="1" x14ac:dyDescent="0.3">
      <c r="E201" s="19"/>
      <c r="F201" s="19"/>
      <c r="H201" s="1" t="s">
        <v>602</v>
      </c>
      <c r="I201" s="1">
        <v>2721</v>
      </c>
      <c r="J201" s="1" t="s">
        <v>248</v>
      </c>
      <c r="K201" s="21" t="s">
        <v>129</v>
      </c>
    </row>
    <row r="202" spans="5:11" s="1" customFormat="1" ht="16.5" thickBot="1" x14ac:dyDescent="0.3">
      <c r="E202" s="19"/>
      <c r="F202" s="19"/>
      <c r="H202" s="1" t="s">
        <v>604</v>
      </c>
      <c r="I202" s="1">
        <v>2737</v>
      </c>
      <c r="J202" s="1" t="s">
        <v>250</v>
      </c>
      <c r="K202" s="21" t="s">
        <v>129</v>
      </c>
    </row>
    <row r="203" spans="5:11" s="1" customFormat="1" ht="16.5" thickBot="1" x14ac:dyDescent="0.3">
      <c r="E203" s="19"/>
      <c r="F203" s="19"/>
      <c r="H203" s="1" t="s">
        <v>95</v>
      </c>
      <c r="I203" s="1">
        <v>2743</v>
      </c>
      <c r="J203" s="1" t="s">
        <v>96</v>
      </c>
      <c r="K203" s="21" t="s">
        <v>129</v>
      </c>
    </row>
    <row r="204" spans="5:11" s="1" customFormat="1" ht="16.5" thickBot="1" x14ac:dyDescent="0.3">
      <c r="E204" s="19"/>
      <c r="F204" s="19"/>
      <c r="H204" s="1" t="s">
        <v>97</v>
      </c>
      <c r="I204" s="1">
        <v>2750</v>
      </c>
      <c r="J204" s="1" t="s">
        <v>98</v>
      </c>
      <c r="K204" s="21" t="s">
        <v>129</v>
      </c>
    </row>
    <row r="205" spans="5:11" s="1" customFormat="1" ht="16.5" thickBot="1" x14ac:dyDescent="0.3">
      <c r="E205" s="19"/>
      <c r="F205" s="19"/>
      <c r="H205" s="1" t="s">
        <v>605</v>
      </c>
      <c r="I205" s="1">
        <v>2766</v>
      </c>
      <c r="J205" s="1" t="s">
        <v>252</v>
      </c>
      <c r="K205" s="21" t="s">
        <v>129</v>
      </c>
    </row>
    <row r="206" spans="5:11" s="1" customFormat="1" ht="16.5" thickBot="1" x14ac:dyDescent="0.3">
      <c r="E206" s="19"/>
      <c r="F206" s="19"/>
      <c r="H206" s="1" t="s">
        <v>67</v>
      </c>
      <c r="I206" s="1">
        <v>2772</v>
      </c>
      <c r="J206" s="1" t="s">
        <v>68</v>
      </c>
      <c r="K206" s="21" t="s">
        <v>129</v>
      </c>
    </row>
    <row r="207" spans="5:11" s="1" customFormat="1" ht="15.75" thickBot="1" x14ac:dyDescent="0.3">
      <c r="E207" s="19"/>
      <c r="F207" s="19"/>
      <c r="H207" s="1" t="s">
        <v>69</v>
      </c>
      <c r="I207" s="1">
        <v>2789</v>
      </c>
      <c r="J207" s="1" t="s">
        <v>70</v>
      </c>
    </row>
    <row r="208" spans="5:11" s="1" customFormat="1" ht="16.5" thickBot="1" x14ac:dyDescent="0.3">
      <c r="E208" s="19"/>
      <c r="F208" s="19"/>
      <c r="H208" s="1" t="s">
        <v>606</v>
      </c>
      <c r="I208" s="1">
        <v>2795</v>
      </c>
      <c r="J208" s="1" t="s">
        <v>254</v>
      </c>
      <c r="K208" s="20" t="s">
        <v>607</v>
      </c>
    </row>
    <row r="209" spans="5:11" s="1" customFormat="1" ht="16.5" thickBot="1" x14ac:dyDescent="0.3">
      <c r="E209" s="19"/>
      <c r="F209" s="19"/>
      <c r="H209" s="1" t="s">
        <v>608</v>
      </c>
      <c r="I209" s="1">
        <v>2803</v>
      </c>
      <c r="J209" s="1" t="s">
        <v>255</v>
      </c>
      <c r="K209" s="20" t="s">
        <v>607</v>
      </c>
    </row>
    <row r="210" spans="5:11" s="1" customFormat="1" ht="16.5" thickBot="1" x14ac:dyDescent="0.3">
      <c r="E210" s="19"/>
      <c r="F210" s="19"/>
      <c r="H210" s="1" t="s">
        <v>609</v>
      </c>
      <c r="I210" s="1">
        <v>2810</v>
      </c>
      <c r="J210" s="1" t="s">
        <v>610</v>
      </c>
      <c r="K210" s="20" t="s">
        <v>607</v>
      </c>
    </row>
    <row r="211" spans="5:11" s="1" customFormat="1" ht="16.5" thickBot="1" x14ac:dyDescent="0.3">
      <c r="E211" s="19"/>
      <c r="F211" s="19"/>
      <c r="H211" s="1" t="s">
        <v>71</v>
      </c>
      <c r="I211" s="1">
        <v>2826</v>
      </c>
      <c r="J211" s="1" t="s">
        <v>72</v>
      </c>
      <c r="K211" s="20" t="s">
        <v>135</v>
      </c>
    </row>
    <row r="212" spans="5:11" s="1" customFormat="1" ht="16.5" thickBot="1" x14ac:dyDescent="0.3">
      <c r="E212" s="19"/>
      <c r="F212" s="19"/>
      <c r="H212" s="1" t="s">
        <v>611</v>
      </c>
      <c r="I212" s="1">
        <v>2832</v>
      </c>
      <c r="J212" s="1" t="s">
        <v>498</v>
      </c>
      <c r="K212" s="20" t="s">
        <v>607</v>
      </c>
    </row>
    <row r="213" spans="5:11" s="1" customFormat="1" ht="16.5" thickBot="1" x14ac:dyDescent="0.3">
      <c r="E213" s="19"/>
      <c r="F213" s="19"/>
      <c r="H213" s="1" t="s">
        <v>612</v>
      </c>
      <c r="I213" s="1">
        <v>114212</v>
      </c>
      <c r="J213" s="1" t="s">
        <v>258</v>
      </c>
      <c r="K213" s="20" t="s">
        <v>607</v>
      </c>
    </row>
    <row r="214" spans="5:11" s="1" customFormat="1" x14ac:dyDescent="0.25">
      <c r="E214" s="19"/>
      <c r="F214" s="19"/>
      <c r="H214" s="1" t="s">
        <v>73</v>
      </c>
      <c r="I214" s="1">
        <v>2849</v>
      </c>
      <c r="J214" s="1" t="s">
        <v>27</v>
      </c>
    </row>
    <row r="215" spans="5:11" s="1" customFormat="1" x14ac:dyDescent="0.25">
      <c r="E215" s="19"/>
      <c r="F215" s="19"/>
      <c r="H215" s="1" t="s">
        <v>613</v>
      </c>
      <c r="I215" s="1">
        <v>2855</v>
      </c>
      <c r="J215" s="1" t="s">
        <v>506</v>
      </c>
    </row>
    <row r="216" spans="5:11" s="1" customFormat="1" x14ac:dyDescent="0.25">
      <c r="E216" s="19"/>
      <c r="F216" s="19"/>
      <c r="H216" s="1" t="s">
        <v>614</v>
      </c>
      <c r="I216" s="1">
        <v>2878</v>
      </c>
      <c r="J216" s="1" t="s">
        <v>508</v>
      </c>
    </row>
    <row r="217" spans="5:11" s="1" customFormat="1" x14ac:dyDescent="0.25">
      <c r="E217" s="19"/>
      <c r="F217" s="19"/>
      <c r="H217" s="1" t="s">
        <v>615</v>
      </c>
      <c r="I217" s="1">
        <v>2884</v>
      </c>
      <c r="J217" s="1" t="s">
        <v>261</v>
      </c>
    </row>
    <row r="218" spans="5:11" s="1" customFormat="1" x14ac:dyDescent="0.25">
      <c r="E218" s="19"/>
      <c r="F218" s="19"/>
      <c r="H218" s="1" t="s">
        <v>616</v>
      </c>
      <c r="I218" s="1">
        <v>2891</v>
      </c>
      <c r="J218" s="1" t="s">
        <v>617</v>
      </c>
    </row>
    <row r="219" spans="5:11" s="1" customFormat="1" x14ac:dyDescent="0.25">
      <c r="E219" s="19"/>
      <c r="F219" s="19"/>
      <c r="H219" s="1" t="s">
        <v>618</v>
      </c>
      <c r="I219" s="1">
        <v>2909</v>
      </c>
      <c r="J219" s="1" t="s">
        <v>619</v>
      </c>
    </row>
    <row r="220" spans="5:11" s="1" customFormat="1" x14ac:dyDescent="0.25">
      <c r="E220" s="19"/>
      <c r="F220" s="19"/>
      <c r="H220" s="1" t="s">
        <v>620</v>
      </c>
      <c r="I220" s="1">
        <v>2915</v>
      </c>
      <c r="J220" s="1" t="s">
        <v>621</v>
      </c>
    </row>
    <row r="221" spans="5:11" s="1" customFormat="1" x14ac:dyDescent="0.25">
      <c r="E221" s="19"/>
      <c r="F221" s="19"/>
      <c r="H221" s="1" t="s">
        <v>622</v>
      </c>
      <c r="I221" s="1">
        <v>2921</v>
      </c>
      <c r="J221" s="1" t="s">
        <v>264</v>
      </c>
    </row>
    <row r="222" spans="5:11" s="1" customFormat="1" x14ac:dyDescent="0.25">
      <c r="E222" s="19"/>
      <c r="F222" s="19"/>
      <c r="H222" s="1" t="s">
        <v>623</v>
      </c>
      <c r="I222" s="1">
        <v>2938</v>
      </c>
      <c r="J222" s="1" t="s">
        <v>619</v>
      </c>
    </row>
    <row r="223" spans="5:11" s="1" customFormat="1" x14ac:dyDescent="0.25">
      <c r="E223" s="19"/>
      <c r="F223" s="19"/>
      <c r="H223" s="1" t="s">
        <v>624</v>
      </c>
      <c r="I223" s="1">
        <v>2944</v>
      </c>
      <c r="J223" s="1" t="s">
        <v>621</v>
      </c>
    </row>
    <row r="224" spans="5:11" s="1" customFormat="1" x14ac:dyDescent="0.25">
      <c r="E224" s="19"/>
      <c r="F224" s="19"/>
      <c r="H224" s="1" t="s">
        <v>625</v>
      </c>
      <c r="I224" s="1">
        <v>60746</v>
      </c>
      <c r="J224" s="1" t="s">
        <v>266</v>
      </c>
    </row>
    <row r="225" spans="5:11" s="1" customFormat="1" x14ac:dyDescent="0.25">
      <c r="E225" s="19"/>
      <c r="F225" s="19"/>
      <c r="H225" s="1" t="s">
        <v>626</v>
      </c>
      <c r="I225" s="1">
        <v>2951</v>
      </c>
      <c r="J225" s="1" t="s">
        <v>627</v>
      </c>
    </row>
    <row r="226" spans="5:11" s="1" customFormat="1" x14ac:dyDescent="0.25">
      <c r="E226" s="19"/>
      <c r="F226" s="19"/>
      <c r="H226" s="1" t="s">
        <v>628</v>
      </c>
      <c r="I226" s="1">
        <v>2967</v>
      </c>
      <c r="J226" s="1" t="s">
        <v>619</v>
      </c>
    </row>
    <row r="227" spans="5:11" s="1" customFormat="1" x14ac:dyDescent="0.25">
      <c r="E227" s="19"/>
      <c r="F227" s="19"/>
      <c r="H227" s="1" t="s">
        <v>629</v>
      </c>
      <c r="I227" s="1">
        <v>2996</v>
      </c>
      <c r="J227" s="1" t="s">
        <v>630</v>
      </c>
    </row>
    <row r="228" spans="5:11" s="1" customFormat="1" x14ac:dyDescent="0.25">
      <c r="E228" s="19"/>
      <c r="F228" s="19"/>
      <c r="H228" s="1" t="s">
        <v>631</v>
      </c>
      <c r="I228" s="1">
        <v>3004</v>
      </c>
      <c r="J228" s="1" t="s">
        <v>268</v>
      </c>
    </row>
    <row r="229" spans="5:11" s="1" customFormat="1" x14ac:dyDescent="0.25">
      <c r="E229" s="19"/>
      <c r="F229" s="19"/>
      <c r="H229" s="1" t="s">
        <v>632</v>
      </c>
      <c r="I229" s="1">
        <v>3011</v>
      </c>
      <c r="J229" s="1" t="s">
        <v>633</v>
      </c>
    </row>
    <row r="230" spans="5:11" s="1" customFormat="1" x14ac:dyDescent="0.25">
      <c r="E230" s="19"/>
      <c r="F230" s="19"/>
      <c r="H230" s="1" t="s">
        <v>634</v>
      </c>
      <c r="I230" s="1">
        <v>3027</v>
      </c>
      <c r="J230" s="1" t="s">
        <v>635</v>
      </c>
    </row>
    <row r="231" spans="5:11" s="1" customFormat="1" x14ac:dyDescent="0.25">
      <c r="E231" s="19"/>
      <c r="F231" s="19"/>
      <c r="H231" s="1" t="s">
        <v>636</v>
      </c>
      <c r="I231" s="1">
        <v>3033</v>
      </c>
      <c r="J231" s="1" t="s">
        <v>270</v>
      </c>
      <c r="K231" s="1" t="s">
        <v>487</v>
      </c>
    </row>
    <row r="232" spans="5:11" s="1" customFormat="1" x14ac:dyDescent="0.25">
      <c r="E232" s="19"/>
      <c r="F232" s="19"/>
      <c r="H232" s="1" t="s">
        <v>637</v>
      </c>
      <c r="I232" s="1">
        <v>3040</v>
      </c>
      <c r="J232" s="1" t="s">
        <v>638</v>
      </c>
      <c r="K232" s="1" t="s">
        <v>487</v>
      </c>
    </row>
    <row r="233" spans="5:11" s="1" customFormat="1" x14ac:dyDescent="0.25">
      <c r="E233" s="19"/>
      <c r="F233" s="19"/>
      <c r="H233" s="1" t="s">
        <v>639</v>
      </c>
      <c r="I233" s="1">
        <v>3056</v>
      </c>
      <c r="J233" s="1" t="s">
        <v>640</v>
      </c>
      <c r="K233" s="1" t="s">
        <v>487</v>
      </c>
    </row>
    <row r="234" spans="5:11" s="1" customFormat="1" x14ac:dyDescent="0.25">
      <c r="E234" s="19"/>
      <c r="F234" s="19"/>
      <c r="H234" s="1" t="s">
        <v>641</v>
      </c>
      <c r="I234" s="1">
        <v>20280</v>
      </c>
      <c r="J234" s="1" t="s">
        <v>272</v>
      </c>
    </row>
    <row r="235" spans="5:11" s="1" customFormat="1" x14ac:dyDescent="0.25">
      <c r="E235" s="19"/>
      <c r="F235" s="19"/>
      <c r="H235" s="1" t="s">
        <v>642</v>
      </c>
      <c r="I235" s="1">
        <v>2861</v>
      </c>
      <c r="J235" s="1" t="s">
        <v>643</v>
      </c>
    </row>
    <row r="236" spans="5:11" s="1" customFormat="1" x14ac:dyDescent="0.25">
      <c r="E236" s="19"/>
      <c r="F236" s="19"/>
      <c r="H236" s="1" t="s">
        <v>644</v>
      </c>
      <c r="I236" s="1">
        <v>42197</v>
      </c>
      <c r="J236" s="1" t="s">
        <v>274</v>
      </c>
    </row>
    <row r="237" spans="5:11" s="1" customFormat="1" x14ac:dyDescent="0.25">
      <c r="E237" s="19"/>
      <c r="F237" s="19"/>
      <c r="H237" s="1" t="s">
        <v>645</v>
      </c>
      <c r="I237" s="1">
        <v>96951</v>
      </c>
      <c r="J237" s="1" t="s">
        <v>276</v>
      </c>
    </row>
    <row r="238" spans="5:11" s="1" customFormat="1" x14ac:dyDescent="0.25">
      <c r="E238" s="19"/>
      <c r="F238" s="19"/>
      <c r="H238" s="1" t="s">
        <v>646</v>
      </c>
      <c r="I238" s="1">
        <v>99524</v>
      </c>
      <c r="J238" s="1" t="s">
        <v>277</v>
      </c>
    </row>
    <row r="239" spans="5:11" s="1" customFormat="1" x14ac:dyDescent="0.25">
      <c r="E239" s="19"/>
      <c r="F239" s="19"/>
      <c r="H239" s="1" t="s">
        <v>647</v>
      </c>
      <c r="I239" s="1">
        <v>101362</v>
      </c>
      <c r="J239" s="1" t="s">
        <v>278</v>
      </c>
    </row>
    <row r="240" spans="5:11" s="1" customFormat="1" x14ac:dyDescent="0.25">
      <c r="E240" s="19"/>
      <c r="F240" s="19"/>
      <c r="H240" s="1" t="s">
        <v>648</v>
      </c>
      <c r="I240" s="1">
        <v>106804</v>
      </c>
      <c r="J240" s="1" t="s">
        <v>649</v>
      </c>
    </row>
    <row r="241" spans="5:10" s="1" customFormat="1" x14ac:dyDescent="0.25">
      <c r="E241" s="19"/>
      <c r="F241" s="19"/>
      <c r="H241" s="1" t="s">
        <v>650</v>
      </c>
      <c r="I241" s="1">
        <v>106885</v>
      </c>
      <c r="J241" s="1" t="s">
        <v>651</v>
      </c>
    </row>
    <row r="242" spans="5:10" s="1" customFormat="1" x14ac:dyDescent="0.25">
      <c r="E242" s="19"/>
      <c r="F242" s="19"/>
      <c r="H242" s="1" t="s">
        <v>652</v>
      </c>
      <c r="I242" s="1">
        <v>108690</v>
      </c>
      <c r="J242" s="1" t="s">
        <v>653</v>
      </c>
    </row>
    <row r="243" spans="5:10" s="1" customFormat="1" x14ac:dyDescent="0.25">
      <c r="E243" s="19"/>
      <c r="F243" s="19"/>
      <c r="H243" s="1" t="s">
        <v>654</v>
      </c>
      <c r="I243" s="1">
        <v>108826</v>
      </c>
      <c r="J243" s="1" t="s">
        <v>279</v>
      </c>
    </row>
    <row r="244" spans="5:10" s="1" customFormat="1" x14ac:dyDescent="0.25">
      <c r="E244" s="19"/>
      <c r="F244" s="19"/>
      <c r="H244" s="1" t="s">
        <v>655</v>
      </c>
      <c r="I244" s="1">
        <v>112489</v>
      </c>
      <c r="J244" s="1" t="s">
        <v>280</v>
      </c>
    </row>
    <row r="245" spans="5:10" s="1" customFormat="1" x14ac:dyDescent="0.25">
      <c r="E245" s="19"/>
      <c r="F245" s="19"/>
      <c r="H245" s="1" t="s">
        <v>656</v>
      </c>
      <c r="I245" s="1">
        <v>115833</v>
      </c>
      <c r="J245" s="1" t="s">
        <v>281</v>
      </c>
    </row>
    <row r="246" spans="5:10" s="1" customFormat="1" x14ac:dyDescent="0.25">
      <c r="E246" s="19"/>
      <c r="F246" s="19"/>
      <c r="H246" s="1" t="s">
        <v>657</v>
      </c>
      <c r="I246" s="1">
        <v>117239</v>
      </c>
      <c r="J246" s="1" t="s">
        <v>282</v>
      </c>
    </row>
    <row r="247" spans="5:10" s="1" customFormat="1" x14ac:dyDescent="0.25">
      <c r="E247" s="19"/>
      <c r="F247" s="19"/>
      <c r="H247" s="1" t="s">
        <v>658</v>
      </c>
      <c r="I247" s="1">
        <v>117819</v>
      </c>
      <c r="J247" s="1" t="s">
        <v>283</v>
      </c>
    </row>
    <row r="248" spans="5:10" s="1" customFormat="1" x14ac:dyDescent="0.25">
      <c r="E248" s="19"/>
      <c r="F248" s="19"/>
      <c r="H248" s="1" t="s">
        <v>659</v>
      </c>
      <c r="I248" s="1">
        <v>117888</v>
      </c>
      <c r="J248" s="1" t="s">
        <v>660</v>
      </c>
    </row>
    <row r="249" spans="5:10" s="1" customFormat="1" x14ac:dyDescent="0.25">
      <c r="E249" s="19"/>
      <c r="F249" s="19"/>
      <c r="H249" s="1" t="s">
        <v>661</v>
      </c>
      <c r="I249" s="1">
        <v>36848</v>
      </c>
      <c r="J249" s="1" t="s">
        <v>662</v>
      </c>
    </row>
    <row r="250" spans="5:10" s="1" customFormat="1" x14ac:dyDescent="0.25">
      <c r="E250" s="19"/>
      <c r="F250" s="19"/>
      <c r="H250" s="1" t="s">
        <v>663</v>
      </c>
      <c r="I250" s="1">
        <v>36831</v>
      </c>
      <c r="J250" s="1" t="s">
        <v>619</v>
      </c>
    </row>
    <row r="251" spans="5:10" s="1" customFormat="1" x14ac:dyDescent="0.25">
      <c r="E251" s="19"/>
      <c r="F251" s="19"/>
      <c r="H251" s="1" t="s">
        <v>664</v>
      </c>
      <c r="I251" s="1">
        <v>43653</v>
      </c>
      <c r="J251" s="1" t="s">
        <v>665</v>
      </c>
    </row>
    <row r="252" spans="5:10" s="1" customFormat="1" x14ac:dyDescent="0.25">
      <c r="E252" s="19"/>
      <c r="F252" s="19"/>
      <c r="H252" s="1" t="s">
        <v>666</v>
      </c>
      <c r="I252" s="1">
        <v>43660</v>
      </c>
      <c r="J252" s="1" t="s">
        <v>619</v>
      </c>
    </row>
    <row r="253" spans="5:10" s="1" customFormat="1" x14ac:dyDescent="0.25">
      <c r="E253" s="19"/>
      <c r="F253" s="19"/>
      <c r="H253" s="1" t="s">
        <v>667</v>
      </c>
      <c r="I253" s="1">
        <v>57224</v>
      </c>
      <c r="J253" s="1" t="s">
        <v>284</v>
      </c>
    </row>
    <row r="254" spans="5:10" s="1" customFormat="1" x14ac:dyDescent="0.25">
      <c r="E254" s="19"/>
      <c r="F254" s="19"/>
      <c r="H254" s="1" t="s">
        <v>668</v>
      </c>
      <c r="I254" s="1">
        <v>62277</v>
      </c>
      <c r="J254" s="1" t="s">
        <v>285</v>
      </c>
    </row>
    <row r="255" spans="5:10" s="1" customFormat="1" x14ac:dyDescent="0.25">
      <c r="E255" s="19"/>
      <c r="F255" s="19"/>
      <c r="H255" s="1" t="s">
        <v>669</v>
      </c>
      <c r="I255" s="1">
        <v>69842</v>
      </c>
      <c r="J255" s="1" t="s">
        <v>670</v>
      </c>
    </row>
    <row r="256" spans="5:10" s="1" customFormat="1" x14ac:dyDescent="0.25">
      <c r="E256" s="19"/>
      <c r="F256" s="19"/>
      <c r="H256" s="1" t="s">
        <v>671</v>
      </c>
      <c r="I256" s="1">
        <v>76807</v>
      </c>
      <c r="J256" s="1" t="s">
        <v>286</v>
      </c>
    </row>
    <row r="257" spans="5:11" s="1" customFormat="1" x14ac:dyDescent="0.25">
      <c r="E257" s="19"/>
      <c r="F257" s="19"/>
      <c r="H257" s="1" t="s">
        <v>672</v>
      </c>
      <c r="I257" s="1">
        <v>80559</v>
      </c>
      <c r="J257" s="1" t="s">
        <v>673</v>
      </c>
    </row>
    <row r="258" spans="5:11" s="1" customFormat="1" x14ac:dyDescent="0.25">
      <c r="E258" s="19"/>
      <c r="F258" s="19"/>
      <c r="H258" s="1" t="s">
        <v>674</v>
      </c>
      <c r="I258" s="1">
        <v>114318</v>
      </c>
      <c r="J258" s="1" t="s">
        <v>287</v>
      </c>
    </row>
    <row r="259" spans="5:11" s="1" customFormat="1" ht="15.75" thickBot="1" x14ac:dyDescent="0.3">
      <c r="E259" s="19"/>
      <c r="F259" s="19"/>
      <c r="H259" s="1" t="s">
        <v>675</v>
      </c>
      <c r="I259" s="1">
        <v>92195</v>
      </c>
      <c r="J259" s="1" t="s">
        <v>676</v>
      </c>
    </row>
    <row r="260" spans="5:11" s="1" customFormat="1" ht="16.5" thickBot="1" x14ac:dyDescent="0.3">
      <c r="E260" s="19"/>
      <c r="F260" s="19"/>
      <c r="H260" s="1" t="s">
        <v>677</v>
      </c>
      <c r="I260" s="1">
        <v>93007</v>
      </c>
      <c r="J260" s="1" t="s">
        <v>33</v>
      </c>
      <c r="K260" s="20" t="s">
        <v>678</v>
      </c>
    </row>
    <row r="261" spans="5:11" s="1" customFormat="1" ht="16.5" thickBot="1" x14ac:dyDescent="0.3">
      <c r="E261" s="19"/>
      <c r="F261" s="19"/>
      <c r="H261" s="1" t="s">
        <v>679</v>
      </c>
      <c r="I261" s="1">
        <v>93013</v>
      </c>
      <c r="J261" s="1" t="s">
        <v>680</v>
      </c>
      <c r="K261" s="20" t="s">
        <v>678</v>
      </c>
    </row>
    <row r="262" spans="5:11" s="1" customFormat="1" ht="16.5" thickBot="1" x14ac:dyDescent="0.3">
      <c r="E262" s="19"/>
      <c r="F262" s="19"/>
      <c r="H262" s="1" t="s">
        <v>681</v>
      </c>
      <c r="I262" s="1">
        <v>93020</v>
      </c>
      <c r="J262" s="1" t="s">
        <v>136</v>
      </c>
      <c r="K262" s="20" t="s">
        <v>678</v>
      </c>
    </row>
    <row r="263" spans="5:11" s="1" customFormat="1" ht="16.5" thickBot="1" x14ac:dyDescent="0.3">
      <c r="E263" s="19"/>
      <c r="F263" s="19"/>
      <c r="H263" s="1" t="s">
        <v>682</v>
      </c>
      <c r="I263" s="1">
        <v>93036</v>
      </c>
      <c r="J263" s="1" t="s">
        <v>683</v>
      </c>
      <c r="K263" s="20" t="s">
        <v>678</v>
      </c>
    </row>
    <row r="264" spans="5:11" s="1" customFormat="1" ht="16.5" thickBot="1" x14ac:dyDescent="0.3">
      <c r="E264" s="19"/>
      <c r="F264" s="19"/>
      <c r="H264" s="1" t="s">
        <v>684</v>
      </c>
      <c r="I264" s="1">
        <v>93042</v>
      </c>
      <c r="J264" s="1" t="s">
        <v>685</v>
      </c>
      <c r="K264" s="20" t="s">
        <v>678</v>
      </c>
    </row>
    <row r="265" spans="5:11" s="1" customFormat="1" ht="16.5" thickBot="1" x14ac:dyDescent="0.3">
      <c r="E265" s="19"/>
      <c r="F265" s="19"/>
      <c r="H265" s="1" t="s">
        <v>686</v>
      </c>
      <c r="I265" s="1">
        <v>93059</v>
      </c>
      <c r="J265" s="1" t="s">
        <v>687</v>
      </c>
      <c r="K265" s="20" t="s">
        <v>678</v>
      </c>
    </row>
    <row r="266" spans="5:11" s="1" customFormat="1" ht="16.5" thickBot="1" x14ac:dyDescent="0.3">
      <c r="E266" s="19"/>
      <c r="F266" s="19"/>
      <c r="H266" s="1" t="s">
        <v>688</v>
      </c>
      <c r="I266" s="1">
        <v>116696</v>
      </c>
      <c r="J266" s="1" t="s">
        <v>689</v>
      </c>
      <c r="K266" s="20" t="s">
        <v>678</v>
      </c>
    </row>
    <row r="267" spans="5:11" s="1" customFormat="1" ht="15.75" thickBot="1" x14ac:dyDescent="0.3">
      <c r="E267" s="19"/>
      <c r="F267" s="19"/>
      <c r="H267" s="1" t="s">
        <v>75</v>
      </c>
      <c r="I267" s="1">
        <v>93214</v>
      </c>
      <c r="J267" s="1" t="s">
        <v>76</v>
      </c>
    </row>
    <row r="268" spans="5:11" s="1" customFormat="1" ht="16.5" thickBot="1" x14ac:dyDescent="0.3">
      <c r="E268" s="19"/>
      <c r="F268" s="19"/>
      <c r="H268" s="1" t="s">
        <v>690</v>
      </c>
      <c r="I268" s="1">
        <v>2594</v>
      </c>
      <c r="J268" s="1" t="s">
        <v>288</v>
      </c>
      <c r="K268" s="21" t="s">
        <v>601</v>
      </c>
    </row>
    <row r="269" spans="5:11" s="1" customFormat="1" ht="16.5" thickBot="1" x14ac:dyDescent="0.3">
      <c r="E269" s="19"/>
      <c r="F269" s="19"/>
      <c r="H269" s="1" t="s">
        <v>691</v>
      </c>
      <c r="I269" s="1">
        <v>2602</v>
      </c>
      <c r="J269" s="1" t="s">
        <v>289</v>
      </c>
      <c r="K269" s="21" t="s">
        <v>601</v>
      </c>
    </row>
    <row r="270" spans="5:11" s="1" customFormat="1" ht="16.5" thickBot="1" x14ac:dyDescent="0.3">
      <c r="E270" s="19"/>
      <c r="F270" s="19"/>
      <c r="H270" s="1" t="s">
        <v>692</v>
      </c>
      <c r="I270" s="1">
        <v>93243</v>
      </c>
      <c r="J270" s="1" t="s">
        <v>693</v>
      </c>
      <c r="K270" s="21" t="s">
        <v>601</v>
      </c>
    </row>
    <row r="271" spans="5:11" s="1" customFormat="1" ht="16.5" thickBot="1" x14ac:dyDescent="0.3">
      <c r="E271" s="19"/>
      <c r="F271" s="19"/>
      <c r="H271" s="1" t="s">
        <v>77</v>
      </c>
      <c r="I271" s="1">
        <v>2625</v>
      </c>
      <c r="J271" s="1" t="s">
        <v>78</v>
      </c>
      <c r="K271" s="21" t="s">
        <v>132</v>
      </c>
    </row>
    <row r="272" spans="5:11" s="1" customFormat="1" ht="16.5" thickBot="1" x14ac:dyDescent="0.3">
      <c r="E272" s="19"/>
      <c r="F272" s="19"/>
      <c r="H272" s="1" t="s">
        <v>694</v>
      </c>
      <c r="I272" s="1">
        <v>93250</v>
      </c>
      <c r="J272" s="1" t="s">
        <v>290</v>
      </c>
      <c r="K272" s="21" t="s">
        <v>601</v>
      </c>
    </row>
    <row r="273" spans="5:11" s="1" customFormat="1" ht="16.5" thickBot="1" x14ac:dyDescent="0.3">
      <c r="E273" s="19"/>
      <c r="F273" s="19"/>
      <c r="H273" s="1" t="s">
        <v>695</v>
      </c>
      <c r="I273" s="1">
        <v>2648</v>
      </c>
      <c r="J273" s="1" t="s">
        <v>291</v>
      </c>
      <c r="K273" s="21" t="s">
        <v>601</v>
      </c>
    </row>
    <row r="274" spans="5:11" s="1" customFormat="1" ht="16.5" thickBot="1" x14ac:dyDescent="0.3">
      <c r="E274" s="19"/>
      <c r="F274" s="19"/>
      <c r="H274" s="1" t="s">
        <v>696</v>
      </c>
      <c r="I274" s="1">
        <v>2654</v>
      </c>
      <c r="J274" s="1" t="s">
        <v>292</v>
      </c>
      <c r="K274" s="21" t="s">
        <v>697</v>
      </c>
    </row>
    <row r="275" spans="5:11" s="1" customFormat="1" ht="16.5" thickBot="1" x14ac:dyDescent="0.3">
      <c r="E275" s="19"/>
      <c r="F275" s="19"/>
      <c r="H275" s="1" t="s">
        <v>79</v>
      </c>
      <c r="I275" s="1">
        <v>2661</v>
      </c>
      <c r="J275" s="1" t="s">
        <v>80</v>
      </c>
      <c r="K275" s="21" t="s">
        <v>128</v>
      </c>
    </row>
    <row r="276" spans="5:11" s="1" customFormat="1" ht="16.5" thickBot="1" x14ac:dyDescent="0.3">
      <c r="E276" s="19"/>
      <c r="F276" s="19"/>
      <c r="H276" s="1" t="s">
        <v>698</v>
      </c>
      <c r="I276" s="1">
        <v>2677</v>
      </c>
      <c r="J276" s="1" t="s">
        <v>293</v>
      </c>
      <c r="K276" s="21" t="s">
        <v>697</v>
      </c>
    </row>
    <row r="277" spans="5:11" s="1" customFormat="1" ht="16.5" thickBot="1" x14ac:dyDescent="0.3">
      <c r="E277" s="19"/>
      <c r="F277" s="19"/>
      <c r="H277" s="1" t="s">
        <v>699</v>
      </c>
      <c r="I277" s="1">
        <v>93266</v>
      </c>
      <c r="J277" s="1" t="s">
        <v>700</v>
      </c>
      <c r="K277" s="21" t="s">
        <v>697</v>
      </c>
    </row>
    <row r="278" spans="5:11" s="1" customFormat="1" ht="16.5" thickBot="1" x14ac:dyDescent="0.3">
      <c r="E278" s="19"/>
      <c r="F278" s="19"/>
      <c r="H278" s="1" t="s">
        <v>701</v>
      </c>
      <c r="I278" s="1">
        <v>2690</v>
      </c>
      <c r="J278" s="1" t="s">
        <v>294</v>
      </c>
      <c r="K278" s="21" t="s">
        <v>601</v>
      </c>
    </row>
    <row r="279" spans="5:11" s="1" customFormat="1" ht="16.5" thickBot="1" x14ac:dyDescent="0.3">
      <c r="E279" s="19"/>
      <c r="F279" s="19"/>
      <c r="H279" s="1" t="s">
        <v>702</v>
      </c>
      <c r="I279" s="1">
        <v>93272</v>
      </c>
      <c r="J279" s="1" t="s">
        <v>295</v>
      </c>
      <c r="K279" s="21" t="s">
        <v>601</v>
      </c>
    </row>
    <row r="280" spans="5:11" s="1" customFormat="1" ht="16.5" thickBot="1" x14ac:dyDescent="0.3">
      <c r="E280" s="19"/>
      <c r="F280" s="19"/>
      <c r="H280" s="1" t="s">
        <v>703</v>
      </c>
      <c r="I280" s="1">
        <v>22190</v>
      </c>
      <c r="J280" s="1" t="s">
        <v>296</v>
      </c>
      <c r="K280" s="21" t="s">
        <v>601</v>
      </c>
    </row>
    <row r="281" spans="5:11" s="1" customFormat="1" ht="16.5" thickBot="1" x14ac:dyDescent="0.3">
      <c r="E281" s="19"/>
      <c r="F281" s="19"/>
      <c r="H281" s="1" t="s">
        <v>704</v>
      </c>
      <c r="I281" s="1">
        <v>38570</v>
      </c>
      <c r="J281" s="1" t="s">
        <v>297</v>
      </c>
      <c r="K281" s="21" t="s">
        <v>601</v>
      </c>
    </row>
    <row r="282" spans="5:11" s="1" customFormat="1" ht="16.5" thickBot="1" x14ac:dyDescent="0.3">
      <c r="E282" s="19"/>
      <c r="F282" s="19"/>
      <c r="H282" s="1" t="s">
        <v>107</v>
      </c>
      <c r="I282" s="1">
        <v>93289</v>
      </c>
      <c r="J282" s="1" t="s">
        <v>108</v>
      </c>
      <c r="K282" s="21" t="s">
        <v>130</v>
      </c>
    </row>
    <row r="283" spans="5:11" s="1" customFormat="1" ht="16.5" thickBot="1" x14ac:dyDescent="0.3">
      <c r="E283" s="19"/>
      <c r="F283" s="19"/>
      <c r="H283" s="1" t="s">
        <v>705</v>
      </c>
      <c r="I283" s="1">
        <v>76397</v>
      </c>
      <c r="J283" s="1" t="s">
        <v>298</v>
      </c>
      <c r="K283" s="21" t="s">
        <v>697</v>
      </c>
    </row>
    <row r="284" spans="5:11" s="1" customFormat="1" ht="16.5" thickBot="1" x14ac:dyDescent="0.3">
      <c r="E284" s="19"/>
      <c r="F284" s="19"/>
      <c r="H284" s="1" t="s">
        <v>706</v>
      </c>
      <c r="I284" s="1">
        <v>93295</v>
      </c>
      <c r="J284" s="1" t="s">
        <v>299</v>
      </c>
      <c r="K284" s="21" t="s">
        <v>601</v>
      </c>
    </row>
    <row r="285" spans="5:11" s="1" customFormat="1" ht="16.5" thickBot="1" x14ac:dyDescent="0.3">
      <c r="E285" s="19"/>
      <c r="F285" s="19"/>
      <c r="H285" s="1" t="s">
        <v>81</v>
      </c>
      <c r="I285" s="1">
        <v>93303</v>
      </c>
      <c r="J285" s="1" t="s">
        <v>82</v>
      </c>
      <c r="K285" s="21" t="s">
        <v>131</v>
      </c>
    </row>
    <row r="286" spans="5:11" s="1" customFormat="1" ht="16.5" thickBot="1" x14ac:dyDescent="0.3">
      <c r="E286" s="19"/>
      <c r="F286" s="19"/>
      <c r="H286" s="1" t="s">
        <v>707</v>
      </c>
      <c r="I286" s="1">
        <v>93310</v>
      </c>
      <c r="J286" s="1" t="s">
        <v>300</v>
      </c>
      <c r="K286" s="21" t="s">
        <v>601</v>
      </c>
    </row>
    <row r="287" spans="5:11" s="1" customFormat="1" ht="16.5" thickBot="1" x14ac:dyDescent="0.3">
      <c r="E287" s="19"/>
      <c r="F287" s="19"/>
      <c r="H287" s="1" t="s">
        <v>708</v>
      </c>
      <c r="I287" s="1">
        <v>2980</v>
      </c>
      <c r="J287" s="1" t="s">
        <v>301</v>
      </c>
      <c r="K287" s="21" t="s">
        <v>601</v>
      </c>
    </row>
    <row r="288" spans="5:11" s="1" customFormat="1" ht="16.5" thickBot="1" x14ac:dyDescent="0.3">
      <c r="E288" s="19"/>
      <c r="F288" s="19"/>
      <c r="H288" s="1" t="s">
        <v>709</v>
      </c>
      <c r="I288" s="1">
        <v>16001</v>
      </c>
      <c r="J288" s="1" t="s">
        <v>710</v>
      </c>
      <c r="K288" s="21" t="s">
        <v>601</v>
      </c>
    </row>
    <row r="289" spans="5:11" s="1" customFormat="1" ht="16.5" thickBot="1" x14ac:dyDescent="0.3">
      <c r="E289" s="19"/>
      <c r="F289" s="19"/>
      <c r="H289" s="1" t="s">
        <v>711</v>
      </c>
      <c r="I289" s="1">
        <v>66453</v>
      </c>
      <c r="J289" s="1" t="s">
        <v>712</v>
      </c>
      <c r="K289" s="21" t="s">
        <v>601</v>
      </c>
    </row>
    <row r="290" spans="5:11" s="1" customFormat="1" ht="16.5" thickBot="1" x14ac:dyDescent="0.3">
      <c r="E290" s="19"/>
      <c r="F290" s="19"/>
      <c r="H290" s="1" t="s">
        <v>713</v>
      </c>
      <c r="I290" s="1">
        <v>104892</v>
      </c>
      <c r="J290" s="1" t="s">
        <v>302</v>
      </c>
      <c r="K290" s="21" t="s">
        <v>601</v>
      </c>
    </row>
    <row r="291" spans="5:11" s="1" customFormat="1" ht="16.5" thickBot="1" x14ac:dyDescent="0.3">
      <c r="E291" s="19"/>
      <c r="F291" s="19"/>
      <c r="H291" s="1" t="s">
        <v>83</v>
      </c>
      <c r="I291" s="1">
        <v>105331</v>
      </c>
      <c r="J291" s="1" t="s">
        <v>84</v>
      </c>
      <c r="K291" s="21" t="s">
        <v>1222</v>
      </c>
    </row>
    <row r="292" spans="5:11" s="1" customFormat="1" ht="16.5" thickBot="1" x14ac:dyDescent="0.3">
      <c r="E292" s="19"/>
      <c r="F292" s="19"/>
      <c r="H292" s="1" t="s">
        <v>714</v>
      </c>
      <c r="I292" s="1">
        <v>105354</v>
      </c>
      <c r="J292" s="1" t="s">
        <v>303</v>
      </c>
      <c r="K292" s="21" t="s">
        <v>601</v>
      </c>
    </row>
    <row r="293" spans="5:11" s="1" customFormat="1" ht="16.5" thickBot="1" x14ac:dyDescent="0.3">
      <c r="E293" s="19"/>
      <c r="F293" s="19"/>
      <c r="H293" s="1" t="s">
        <v>715</v>
      </c>
      <c r="I293" s="1">
        <v>113313</v>
      </c>
      <c r="J293" s="1" t="s">
        <v>716</v>
      </c>
      <c r="K293" s="21" t="s">
        <v>697</v>
      </c>
    </row>
    <row r="294" spans="5:11" s="1" customFormat="1" ht="15.75" thickBot="1" x14ac:dyDescent="0.3">
      <c r="E294" s="19"/>
      <c r="F294" s="19"/>
      <c r="H294" s="1" t="s">
        <v>717</v>
      </c>
      <c r="I294" s="1">
        <v>93221</v>
      </c>
      <c r="J294" s="1" t="s">
        <v>304</v>
      </c>
    </row>
    <row r="295" spans="5:11" s="1" customFormat="1" ht="16.5" thickBot="1" x14ac:dyDescent="0.3">
      <c r="E295" s="19"/>
      <c r="F295" s="19"/>
      <c r="H295" s="1" t="s">
        <v>718</v>
      </c>
      <c r="I295" s="1">
        <v>93326</v>
      </c>
      <c r="J295" s="1" t="s">
        <v>305</v>
      </c>
      <c r="K295" s="21" t="s">
        <v>719</v>
      </c>
    </row>
    <row r="296" spans="5:11" s="1" customFormat="1" ht="16.5" thickBot="1" x14ac:dyDescent="0.3">
      <c r="E296" s="19"/>
      <c r="F296" s="19"/>
      <c r="H296" s="1" t="s">
        <v>720</v>
      </c>
      <c r="I296" s="1">
        <v>93332</v>
      </c>
      <c r="J296" s="1" t="s">
        <v>721</v>
      </c>
      <c r="K296" s="21" t="s">
        <v>601</v>
      </c>
    </row>
    <row r="297" spans="5:11" s="1" customFormat="1" ht="16.5" thickBot="1" x14ac:dyDescent="0.3">
      <c r="E297" s="19"/>
      <c r="F297" s="19"/>
      <c r="H297" s="1" t="s">
        <v>722</v>
      </c>
      <c r="I297" s="1">
        <v>2619</v>
      </c>
      <c r="J297" s="1" t="s">
        <v>306</v>
      </c>
      <c r="K297" s="21" t="s">
        <v>601</v>
      </c>
    </row>
    <row r="298" spans="5:11" s="1" customFormat="1" ht="16.5" thickBot="1" x14ac:dyDescent="0.3">
      <c r="E298" s="19"/>
      <c r="F298" s="19"/>
      <c r="H298" s="1" t="s">
        <v>723</v>
      </c>
      <c r="I298" s="1">
        <v>93349</v>
      </c>
      <c r="J298" s="1" t="s">
        <v>307</v>
      </c>
      <c r="K298" s="21" t="s">
        <v>601</v>
      </c>
    </row>
    <row r="299" spans="5:11" s="1" customFormat="1" ht="16.5" thickBot="1" x14ac:dyDescent="0.3">
      <c r="E299" s="19"/>
      <c r="F299" s="19"/>
      <c r="H299" s="1" t="s">
        <v>724</v>
      </c>
      <c r="I299" s="1">
        <v>2631</v>
      </c>
      <c r="J299" s="1" t="s">
        <v>308</v>
      </c>
      <c r="K299" s="21" t="s">
        <v>719</v>
      </c>
    </row>
    <row r="300" spans="5:11" s="1" customFormat="1" ht="16.5" thickBot="1" x14ac:dyDescent="0.3">
      <c r="E300" s="19"/>
      <c r="F300" s="19"/>
      <c r="H300" s="1" t="s">
        <v>725</v>
      </c>
      <c r="I300" s="1">
        <v>93355</v>
      </c>
      <c r="J300" s="1" t="s">
        <v>726</v>
      </c>
      <c r="K300" s="21" t="s">
        <v>601</v>
      </c>
    </row>
    <row r="301" spans="5:11" s="1" customFormat="1" ht="16.5" thickBot="1" x14ac:dyDescent="0.3">
      <c r="E301" s="19"/>
      <c r="F301" s="19"/>
      <c r="H301" s="1" t="s">
        <v>727</v>
      </c>
      <c r="I301" s="1">
        <v>93361</v>
      </c>
      <c r="J301" s="1" t="s">
        <v>309</v>
      </c>
      <c r="K301" s="21" t="s">
        <v>601</v>
      </c>
    </row>
    <row r="302" spans="5:11" s="1" customFormat="1" ht="16.5" thickBot="1" x14ac:dyDescent="0.3">
      <c r="E302" s="19"/>
      <c r="F302" s="19"/>
      <c r="H302" s="1" t="s">
        <v>728</v>
      </c>
      <c r="I302" s="1">
        <v>93378</v>
      </c>
      <c r="J302" s="1" t="s">
        <v>729</v>
      </c>
      <c r="K302" s="21" t="s">
        <v>601</v>
      </c>
    </row>
    <row r="303" spans="5:11" s="1" customFormat="1" ht="16.5" thickBot="1" x14ac:dyDescent="0.3">
      <c r="E303" s="19"/>
      <c r="F303" s="19"/>
      <c r="H303" s="1" t="s">
        <v>730</v>
      </c>
      <c r="I303" s="1">
        <v>43133</v>
      </c>
      <c r="J303" s="1" t="s">
        <v>731</v>
      </c>
      <c r="K303" s="21" t="s">
        <v>601</v>
      </c>
    </row>
    <row r="304" spans="5:11" s="1" customFormat="1" ht="16.5" thickBot="1" x14ac:dyDescent="0.3">
      <c r="E304" s="19"/>
      <c r="F304" s="19"/>
      <c r="H304" s="1" t="s">
        <v>732</v>
      </c>
      <c r="I304" s="1">
        <v>2683</v>
      </c>
      <c r="J304" s="1" t="s">
        <v>733</v>
      </c>
      <c r="K304" s="21" t="s">
        <v>719</v>
      </c>
    </row>
    <row r="305" spans="5:11" s="1" customFormat="1" ht="16.5" thickBot="1" x14ac:dyDescent="0.3">
      <c r="E305" s="19"/>
      <c r="F305" s="19"/>
      <c r="H305" s="1" t="s">
        <v>734</v>
      </c>
      <c r="I305" s="1">
        <v>18744</v>
      </c>
      <c r="J305" s="1" t="s">
        <v>310</v>
      </c>
      <c r="K305" s="21" t="s">
        <v>601</v>
      </c>
    </row>
    <row r="306" spans="5:11" s="1" customFormat="1" ht="15.75" thickBot="1" x14ac:dyDescent="0.3">
      <c r="E306" s="19"/>
      <c r="F306" s="19"/>
      <c r="H306" s="1" t="s">
        <v>85</v>
      </c>
      <c r="I306" s="1">
        <v>93237</v>
      </c>
      <c r="J306" s="1" t="s">
        <v>86</v>
      </c>
    </row>
    <row r="307" spans="5:11" s="1" customFormat="1" ht="16.5" thickBot="1" x14ac:dyDescent="0.3">
      <c r="E307" s="19"/>
      <c r="F307" s="19"/>
      <c r="H307" s="1" t="s">
        <v>87</v>
      </c>
      <c r="I307" s="1">
        <v>2588</v>
      </c>
      <c r="J307" s="1" t="s">
        <v>88</v>
      </c>
      <c r="K307" s="20" t="s">
        <v>133</v>
      </c>
    </row>
    <row r="308" spans="5:11" s="1" customFormat="1" ht="16.5" thickBot="1" x14ac:dyDescent="0.3">
      <c r="E308" s="19"/>
      <c r="F308" s="19"/>
      <c r="H308" s="1" t="s">
        <v>735</v>
      </c>
      <c r="I308" s="1">
        <v>93384</v>
      </c>
      <c r="J308" s="1" t="s">
        <v>736</v>
      </c>
      <c r="K308" s="20" t="s">
        <v>566</v>
      </c>
    </row>
    <row r="309" spans="5:11" s="1" customFormat="1" ht="16.5" thickBot="1" x14ac:dyDescent="0.3">
      <c r="E309" s="19"/>
      <c r="F309" s="19"/>
      <c r="H309" s="1" t="s">
        <v>737</v>
      </c>
      <c r="I309" s="1">
        <v>93391</v>
      </c>
      <c r="J309" s="1" t="s">
        <v>738</v>
      </c>
      <c r="K309" s="20" t="s">
        <v>566</v>
      </c>
    </row>
    <row r="310" spans="5:11" s="1" customFormat="1" ht="16.5" thickBot="1" x14ac:dyDescent="0.3">
      <c r="E310" s="19"/>
      <c r="F310" s="19"/>
      <c r="H310" s="1" t="s">
        <v>739</v>
      </c>
      <c r="I310" s="1">
        <v>93409</v>
      </c>
      <c r="J310" s="1" t="s">
        <v>311</v>
      </c>
      <c r="K310" s="20" t="s">
        <v>566</v>
      </c>
    </row>
    <row r="311" spans="5:11" s="1" customFormat="1" ht="16.5" thickBot="1" x14ac:dyDescent="0.3">
      <c r="E311" s="19"/>
      <c r="F311" s="19"/>
      <c r="H311" s="1" t="s">
        <v>740</v>
      </c>
      <c r="I311" s="1">
        <v>93415</v>
      </c>
      <c r="J311" s="1" t="s">
        <v>312</v>
      </c>
      <c r="K311" s="20" t="s">
        <v>134</v>
      </c>
    </row>
    <row r="312" spans="5:11" s="1" customFormat="1" ht="16.5" thickBot="1" x14ac:dyDescent="0.3">
      <c r="E312" s="19"/>
      <c r="F312" s="19"/>
      <c r="H312" s="1" t="s">
        <v>115</v>
      </c>
      <c r="I312" s="1">
        <v>93421</v>
      </c>
      <c r="J312" s="1" t="s">
        <v>116</v>
      </c>
      <c r="K312" s="20" t="s">
        <v>1223</v>
      </c>
    </row>
    <row r="313" spans="5:11" s="1" customFormat="1" ht="16.5" thickBot="1" x14ac:dyDescent="0.3">
      <c r="E313" s="19"/>
      <c r="F313" s="19"/>
      <c r="H313" s="1" t="s">
        <v>89</v>
      </c>
      <c r="I313" s="1">
        <v>93438</v>
      </c>
      <c r="J313" s="1" t="s">
        <v>90</v>
      </c>
      <c r="K313" s="20" t="s">
        <v>1223</v>
      </c>
    </row>
    <row r="314" spans="5:11" s="1" customFormat="1" ht="16.5" thickBot="1" x14ac:dyDescent="0.3">
      <c r="E314" s="19"/>
      <c r="F314" s="19"/>
      <c r="H314" s="1" t="s">
        <v>741</v>
      </c>
      <c r="I314" s="1">
        <v>93444</v>
      </c>
      <c r="J314" s="1" t="s">
        <v>313</v>
      </c>
      <c r="K314" s="20" t="s">
        <v>1223</v>
      </c>
    </row>
    <row r="315" spans="5:11" s="1" customFormat="1" ht="16.5" thickBot="1" x14ac:dyDescent="0.3">
      <c r="E315" s="19"/>
      <c r="F315" s="19"/>
      <c r="H315" s="1" t="s">
        <v>103</v>
      </c>
      <c r="I315" s="1">
        <v>93451</v>
      </c>
      <c r="J315" s="1" t="s">
        <v>104</v>
      </c>
      <c r="K315" s="20" t="s">
        <v>1223</v>
      </c>
    </row>
    <row r="316" spans="5:11" s="1" customFormat="1" ht="16.5" thickBot="1" x14ac:dyDescent="0.3">
      <c r="E316" s="19"/>
      <c r="F316" s="19"/>
      <c r="H316" s="1" t="s">
        <v>742</v>
      </c>
      <c r="I316" s="1">
        <v>93467</v>
      </c>
      <c r="J316" s="1" t="s">
        <v>743</v>
      </c>
      <c r="K316" s="20" t="s">
        <v>1223</v>
      </c>
    </row>
    <row r="317" spans="5:11" s="1" customFormat="1" ht="16.5" thickBot="1" x14ac:dyDescent="0.3">
      <c r="E317" s="19"/>
      <c r="F317" s="19"/>
      <c r="H317" s="1" t="s">
        <v>744</v>
      </c>
      <c r="I317" s="1">
        <v>93473</v>
      </c>
      <c r="J317" s="1" t="s">
        <v>314</v>
      </c>
      <c r="K317" s="20" t="s">
        <v>566</v>
      </c>
    </row>
    <row r="318" spans="5:11" s="1" customFormat="1" ht="16.5" thickBot="1" x14ac:dyDescent="0.3">
      <c r="E318" s="19"/>
      <c r="F318" s="19"/>
      <c r="H318" s="1" t="s">
        <v>91</v>
      </c>
      <c r="I318" s="1">
        <v>94857</v>
      </c>
      <c r="J318" s="1" t="s">
        <v>92</v>
      </c>
      <c r="K318" s="20" t="s">
        <v>1223</v>
      </c>
    </row>
    <row r="319" spans="5:11" s="1" customFormat="1" ht="15.75" thickBot="1" x14ac:dyDescent="0.3">
      <c r="E319" s="19"/>
      <c r="F319" s="19"/>
      <c r="H319" s="1" t="s">
        <v>745</v>
      </c>
      <c r="I319" s="1">
        <v>93898</v>
      </c>
      <c r="J319" s="1" t="s">
        <v>746</v>
      </c>
    </row>
    <row r="320" spans="5:11" s="1" customFormat="1" ht="16.5" thickBot="1" x14ac:dyDescent="0.3">
      <c r="E320" s="19"/>
      <c r="F320" s="19"/>
      <c r="H320" s="1" t="s">
        <v>747</v>
      </c>
      <c r="I320" s="1">
        <v>64388</v>
      </c>
      <c r="J320" s="1" t="s">
        <v>748</v>
      </c>
      <c r="K320" s="20" t="s">
        <v>749</v>
      </c>
    </row>
    <row r="321" spans="5:11" s="1" customFormat="1" ht="16.5" thickBot="1" x14ac:dyDescent="0.3">
      <c r="E321" s="19"/>
      <c r="F321" s="19"/>
      <c r="H321" s="1" t="s">
        <v>750</v>
      </c>
      <c r="I321" s="1">
        <v>93869</v>
      </c>
      <c r="J321" s="1" t="s">
        <v>751</v>
      </c>
      <c r="K321" s="20" t="s">
        <v>752</v>
      </c>
    </row>
    <row r="322" spans="5:11" s="1" customFormat="1" ht="16.5" thickBot="1" x14ac:dyDescent="0.3">
      <c r="E322" s="19"/>
      <c r="F322" s="19"/>
      <c r="H322" s="1" t="s">
        <v>753</v>
      </c>
      <c r="I322" s="1">
        <v>64371</v>
      </c>
      <c r="J322" s="1" t="s">
        <v>754</v>
      </c>
      <c r="K322" s="20" t="s">
        <v>752</v>
      </c>
    </row>
    <row r="323" spans="5:11" s="1" customFormat="1" ht="16.5" thickBot="1" x14ac:dyDescent="0.3">
      <c r="E323" s="19"/>
      <c r="F323" s="19"/>
      <c r="H323" s="1" t="s">
        <v>755</v>
      </c>
      <c r="I323" s="1">
        <v>93906</v>
      </c>
      <c r="J323" s="1" t="s">
        <v>756</v>
      </c>
      <c r="K323" s="21"/>
    </row>
    <row r="324" spans="5:11" s="1" customFormat="1" x14ac:dyDescent="0.25">
      <c r="E324" s="19"/>
      <c r="F324" s="19"/>
      <c r="H324" s="1" t="s">
        <v>757</v>
      </c>
      <c r="I324" s="1">
        <v>93875</v>
      </c>
      <c r="J324" s="1" t="s">
        <v>758</v>
      </c>
    </row>
    <row r="325" spans="5:11" s="1" customFormat="1" x14ac:dyDescent="0.25">
      <c r="E325" s="19"/>
      <c r="F325" s="19"/>
      <c r="H325" s="1" t="s">
        <v>759</v>
      </c>
      <c r="I325" s="1">
        <v>64394</v>
      </c>
      <c r="J325" s="1" t="s">
        <v>760</v>
      </c>
    </row>
    <row r="326" spans="5:11" s="1" customFormat="1" x14ac:dyDescent="0.25">
      <c r="E326" s="19"/>
      <c r="F326" s="19"/>
      <c r="H326" s="1" t="s">
        <v>761</v>
      </c>
      <c r="I326" s="1">
        <v>93912</v>
      </c>
      <c r="J326" s="1" t="s">
        <v>762</v>
      </c>
    </row>
    <row r="327" spans="5:11" s="1" customFormat="1" x14ac:dyDescent="0.25">
      <c r="E327" s="19"/>
      <c r="F327" s="19"/>
      <c r="H327" s="1" t="s">
        <v>763</v>
      </c>
      <c r="I327" s="1">
        <v>93929</v>
      </c>
      <c r="J327" s="1" t="s">
        <v>764</v>
      </c>
    </row>
    <row r="328" spans="5:11" s="1" customFormat="1" x14ac:dyDescent="0.25">
      <c r="E328" s="19"/>
      <c r="F328" s="19"/>
      <c r="H328" s="1" t="s">
        <v>765</v>
      </c>
      <c r="I328" s="1">
        <v>93935</v>
      </c>
      <c r="J328" s="1" t="s">
        <v>766</v>
      </c>
    </row>
    <row r="329" spans="5:11" s="1" customFormat="1" x14ac:dyDescent="0.25">
      <c r="E329" s="19"/>
      <c r="F329" s="19"/>
      <c r="H329" s="1" t="s">
        <v>767</v>
      </c>
      <c r="I329" s="1">
        <v>118408</v>
      </c>
      <c r="J329" s="1" t="s">
        <v>768</v>
      </c>
    </row>
    <row r="330" spans="5:11" s="1" customFormat="1" x14ac:dyDescent="0.25">
      <c r="E330" s="19"/>
      <c r="F330" s="19"/>
      <c r="H330" s="1" t="s">
        <v>769</v>
      </c>
      <c r="I330" s="1">
        <v>93881</v>
      </c>
      <c r="J330" s="1" t="s">
        <v>770</v>
      </c>
    </row>
    <row r="331" spans="5:11" s="1" customFormat="1" x14ac:dyDescent="0.25">
      <c r="E331" s="19"/>
      <c r="F331" s="19"/>
      <c r="H331" s="1" t="s">
        <v>771</v>
      </c>
      <c r="I331" s="1">
        <v>74659</v>
      </c>
      <c r="J331" s="1" t="s">
        <v>772</v>
      </c>
    </row>
    <row r="332" spans="5:11" s="1" customFormat="1" x14ac:dyDescent="0.25">
      <c r="E332" s="19"/>
      <c r="F332" s="19"/>
      <c r="H332" s="1" t="s">
        <v>773</v>
      </c>
      <c r="I332" s="1">
        <v>93941</v>
      </c>
      <c r="J332" s="1" t="s">
        <v>774</v>
      </c>
    </row>
    <row r="333" spans="5:11" s="1" customFormat="1" x14ac:dyDescent="0.25">
      <c r="E333" s="19"/>
      <c r="F333" s="19"/>
      <c r="H333" s="1" t="s">
        <v>775</v>
      </c>
      <c r="I333" s="1">
        <v>93958</v>
      </c>
      <c r="J333" s="1" t="s">
        <v>776</v>
      </c>
    </row>
    <row r="334" spans="5:11" s="1" customFormat="1" x14ac:dyDescent="0.25">
      <c r="E334" s="19"/>
      <c r="F334" s="19"/>
      <c r="H334" s="1" t="s">
        <v>777</v>
      </c>
      <c r="I334" s="1">
        <v>93964</v>
      </c>
      <c r="J334" s="1" t="s">
        <v>778</v>
      </c>
    </row>
    <row r="335" spans="5:11" s="1" customFormat="1" x14ac:dyDescent="0.25">
      <c r="E335" s="19"/>
      <c r="F335" s="19"/>
      <c r="H335" s="1" t="s">
        <v>779</v>
      </c>
      <c r="I335" s="1">
        <v>100055</v>
      </c>
      <c r="J335" s="1" t="s">
        <v>780</v>
      </c>
    </row>
    <row r="336" spans="5:11" s="1" customFormat="1" x14ac:dyDescent="0.25">
      <c r="E336" s="19"/>
      <c r="F336" s="19"/>
      <c r="H336" s="1" t="s">
        <v>781</v>
      </c>
      <c r="I336" s="1">
        <v>100049</v>
      </c>
      <c r="J336" s="1" t="s">
        <v>782</v>
      </c>
    </row>
    <row r="337" spans="5:11" s="1" customFormat="1" x14ac:dyDescent="0.25">
      <c r="E337" s="19"/>
      <c r="F337" s="19"/>
      <c r="H337" s="1" t="s">
        <v>783</v>
      </c>
      <c r="I337" s="1">
        <v>42174</v>
      </c>
      <c r="J337" s="1" t="s">
        <v>784</v>
      </c>
    </row>
    <row r="338" spans="5:11" s="1" customFormat="1" x14ac:dyDescent="0.25">
      <c r="E338" s="19"/>
      <c r="F338" s="19"/>
      <c r="H338" s="1" t="s">
        <v>785</v>
      </c>
      <c r="I338" s="1">
        <v>42205</v>
      </c>
      <c r="J338" s="1" t="s">
        <v>786</v>
      </c>
    </row>
    <row r="339" spans="5:11" s="1" customFormat="1" x14ac:dyDescent="0.25">
      <c r="E339" s="19"/>
      <c r="F339" s="19"/>
      <c r="H339" s="1" t="s">
        <v>787</v>
      </c>
      <c r="I339" s="1">
        <v>42181</v>
      </c>
      <c r="J339" s="1" t="s">
        <v>788</v>
      </c>
    </row>
    <row r="340" spans="5:11" s="1" customFormat="1" x14ac:dyDescent="0.25">
      <c r="E340" s="19"/>
      <c r="F340" s="19"/>
      <c r="H340" s="1" t="s">
        <v>789</v>
      </c>
      <c r="I340" s="1">
        <v>38221</v>
      </c>
      <c r="J340" s="1" t="s">
        <v>790</v>
      </c>
    </row>
    <row r="341" spans="5:11" s="1" customFormat="1" x14ac:dyDescent="0.25">
      <c r="E341" s="19"/>
      <c r="F341" s="19"/>
      <c r="H341" s="1" t="s">
        <v>791</v>
      </c>
      <c r="I341" s="1">
        <v>42493</v>
      </c>
      <c r="J341" s="1" t="s">
        <v>792</v>
      </c>
    </row>
    <row r="342" spans="5:11" s="1" customFormat="1" x14ac:dyDescent="0.25">
      <c r="E342" s="19"/>
      <c r="F342" s="19"/>
      <c r="H342" s="1" t="s">
        <v>793</v>
      </c>
      <c r="I342" s="1">
        <v>3062</v>
      </c>
      <c r="J342" s="1" t="s">
        <v>794</v>
      </c>
    </row>
    <row r="343" spans="5:11" s="1" customFormat="1" x14ac:dyDescent="0.25">
      <c r="E343" s="19"/>
      <c r="F343" s="19"/>
      <c r="H343" s="1" t="s">
        <v>795</v>
      </c>
      <c r="I343" s="1">
        <v>3079</v>
      </c>
      <c r="J343" s="1" t="s">
        <v>794</v>
      </c>
    </row>
    <row r="344" spans="5:11" s="1" customFormat="1" x14ac:dyDescent="0.25">
      <c r="E344" s="19"/>
      <c r="F344" s="19"/>
      <c r="H344" s="1" t="s">
        <v>796</v>
      </c>
      <c r="I344" s="1">
        <v>3085</v>
      </c>
      <c r="J344" s="1" t="s">
        <v>794</v>
      </c>
    </row>
    <row r="345" spans="5:11" s="1" customFormat="1" x14ac:dyDescent="0.25">
      <c r="E345" s="19"/>
      <c r="F345" s="19"/>
      <c r="H345" s="1" t="s">
        <v>797</v>
      </c>
      <c r="I345" s="1">
        <v>3091</v>
      </c>
      <c r="J345" s="1" t="s">
        <v>798</v>
      </c>
    </row>
    <row r="346" spans="5:11" s="1" customFormat="1" ht="15.75" thickBot="1" x14ac:dyDescent="0.3">
      <c r="E346" s="19"/>
      <c r="F346" s="19"/>
    </row>
    <row r="347" spans="5:11" s="1" customFormat="1" ht="16.5" thickBot="1" x14ac:dyDescent="0.3">
      <c r="E347" s="19"/>
      <c r="F347" s="19"/>
      <c r="H347" s="23" t="s">
        <v>799</v>
      </c>
      <c r="I347" s="23">
        <v>116753</v>
      </c>
      <c r="J347" s="24" t="s">
        <v>800</v>
      </c>
      <c r="K347" s="20" t="s">
        <v>752</v>
      </c>
    </row>
    <row r="348" spans="5:11" s="1" customFormat="1" ht="16.5" thickBot="1" x14ac:dyDescent="0.3">
      <c r="E348" s="19"/>
      <c r="F348" s="19"/>
      <c r="H348" s="23" t="s">
        <v>801</v>
      </c>
      <c r="I348" s="23">
        <v>116754</v>
      </c>
      <c r="J348" s="24" t="s">
        <v>802</v>
      </c>
      <c r="K348" s="20" t="s">
        <v>752</v>
      </c>
    </row>
    <row r="349" spans="5:11" s="1" customFormat="1" ht="16.5" thickBot="1" x14ac:dyDescent="0.3">
      <c r="E349" s="19"/>
      <c r="F349" s="19"/>
      <c r="H349" s="23" t="s">
        <v>803</v>
      </c>
      <c r="I349" s="23">
        <v>117037</v>
      </c>
      <c r="J349" s="23" t="s">
        <v>804</v>
      </c>
      <c r="K349" s="25" t="s">
        <v>749</v>
      </c>
    </row>
    <row r="350" spans="5:11" s="1" customFormat="1" ht="16.5" thickBot="1" x14ac:dyDescent="0.3">
      <c r="E350" s="19"/>
      <c r="F350" s="19"/>
      <c r="H350" s="23" t="s">
        <v>805</v>
      </c>
      <c r="I350" s="23">
        <v>116756</v>
      </c>
      <c r="J350" s="24" t="s">
        <v>806</v>
      </c>
      <c r="K350" s="20" t="s">
        <v>752</v>
      </c>
    </row>
    <row r="351" spans="5:11" s="1" customFormat="1" ht="16.5" thickBot="1" x14ac:dyDescent="0.3">
      <c r="E351" s="19"/>
      <c r="F351" s="19"/>
      <c r="H351" s="23" t="s">
        <v>807</v>
      </c>
      <c r="I351" s="23">
        <v>116757</v>
      </c>
      <c r="J351" s="23" t="s">
        <v>808</v>
      </c>
      <c r="K351" s="25"/>
    </row>
    <row r="352" spans="5:11" s="1" customFormat="1" ht="16.5" thickBot="1" x14ac:dyDescent="0.3">
      <c r="E352" s="19"/>
      <c r="F352" s="19"/>
      <c r="H352" s="23" t="s">
        <v>809</v>
      </c>
      <c r="I352" s="23">
        <v>116758</v>
      </c>
      <c r="J352" s="24" t="s">
        <v>810</v>
      </c>
      <c r="K352" s="25" t="s">
        <v>811</v>
      </c>
    </row>
    <row r="353" spans="5:11" s="1" customFormat="1" ht="15.75" thickBot="1" x14ac:dyDescent="0.3">
      <c r="E353" s="19"/>
      <c r="F353" s="19"/>
      <c r="H353" s="1" t="s">
        <v>812</v>
      </c>
      <c r="I353" s="1">
        <v>117038</v>
      </c>
      <c r="J353" s="26" t="s">
        <v>813</v>
      </c>
    </row>
    <row r="354" spans="5:11" s="1" customFormat="1" ht="16.5" thickBot="1" x14ac:dyDescent="0.3">
      <c r="E354" s="19"/>
      <c r="F354" s="19"/>
      <c r="H354" s="1" t="s">
        <v>814</v>
      </c>
      <c r="I354" s="1">
        <v>116760</v>
      </c>
      <c r="J354" s="1" t="s">
        <v>815</v>
      </c>
      <c r="K354" s="20"/>
    </row>
    <row r="355" spans="5:11" s="1" customFormat="1" ht="16.5" thickBot="1" x14ac:dyDescent="0.3">
      <c r="E355" s="19"/>
      <c r="F355" s="19"/>
      <c r="H355" s="1" t="s">
        <v>816</v>
      </c>
      <c r="I355" s="1">
        <v>116761</v>
      </c>
      <c r="J355" s="1" t="s">
        <v>817</v>
      </c>
      <c r="K355" s="20"/>
    </row>
    <row r="356" spans="5:11" s="1" customFormat="1" ht="16.5" thickBot="1" x14ac:dyDescent="0.3">
      <c r="E356" s="19"/>
      <c r="F356" s="19"/>
      <c r="H356" s="1" t="s">
        <v>818</v>
      </c>
      <c r="I356" s="1">
        <v>116762</v>
      </c>
      <c r="J356" s="1" t="s">
        <v>819</v>
      </c>
      <c r="K356" s="20"/>
    </row>
    <row r="357" spans="5:11" s="1" customFormat="1" ht="16.5" thickBot="1" x14ac:dyDescent="0.3">
      <c r="E357" s="19"/>
      <c r="F357" s="19"/>
      <c r="H357" s="1" t="s">
        <v>820</v>
      </c>
      <c r="I357" s="1">
        <v>117039</v>
      </c>
      <c r="J357" s="26" t="s">
        <v>821</v>
      </c>
      <c r="K357" s="20"/>
    </row>
    <row r="358" spans="5:11" s="1" customFormat="1" ht="16.5" thickBot="1" x14ac:dyDescent="0.3">
      <c r="E358" s="19"/>
      <c r="F358" s="19"/>
      <c r="H358" s="1" t="s">
        <v>822</v>
      </c>
      <c r="I358" s="1">
        <v>116764</v>
      </c>
      <c r="J358" s="26" t="s">
        <v>823</v>
      </c>
      <c r="K358" s="20"/>
    </row>
    <row r="359" spans="5:11" s="1" customFormat="1" ht="16.5" thickBot="1" x14ac:dyDescent="0.3">
      <c r="E359" s="19"/>
      <c r="F359" s="19"/>
      <c r="H359" s="1" t="s">
        <v>824</v>
      </c>
      <c r="I359" s="1">
        <v>120205</v>
      </c>
      <c r="J359" s="1" t="s">
        <v>243</v>
      </c>
      <c r="K359" s="21"/>
    </row>
    <row r="360" spans="5:11" s="1" customFormat="1" ht="16.5" thickBot="1" x14ac:dyDescent="0.3">
      <c r="E360" s="19"/>
      <c r="F360" s="19"/>
      <c r="H360" s="1" t="s">
        <v>825</v>
      </c>
      <c r="I360" s="1">
        <v>116793</v>
      </c>
      <c r="J360" s="1" t="s">
        <v>826</v>
      </c>
      <c r="K360" s="22" t="s">
        <v>487</v>
      </c>
    </row>
    <row r="361" spans="5:11" s="1" customFormat="1" ht="15.75" thickBot="1" x14ac:dyDescent="0.3">
      <c r="E361" s="19"/>
      <c r="F361" s="19"/>
      <c r="H361" s="1" t="s">
        <v>827</v>
      </c>
      <c r="I361" s="1">
        <v>1117</v>
      </c>
      <c r="J361" s="1" t="s">
        <v>828</v>
      </c>
      <c r="K361" s="1" t="s">
        <v>828</v>
      </c>
    </row>
    <row r="362" spans="5:11" s="1" customFormat="1" ht="16.5" thickBot="1" x14ac:dyDescent="0.3">
      <c r="E362" s="19"/>
      <c r="F362" s="19"/>
      <c r="H362" s="1" t="s">
        <v>829</v>
      </c>
      <c r="I362" s="1">
        <v>120564</v>
      </c>
      <c r="J362" s="1" t="s">
        <v>830</v>
      </c>
      <c r="K362" s="20" t="s">
        <v>121</v>
      </c>
    </row>
    <row r="363" spans="5:11" s="1" customFormat="1" x14ac:dyDescent="0.25">
      <c r="E363" s="19"/>
      <c r="F363" s="19"/>
    </row>
    <row r="364" spans="5:11" s="1" customFormat="1" x14ac:dyDescent="0.25">
      <c r="E364" s="19"/>
      <c r="F364" s="19"/>
      <c r="H364" s="1" t="s">
        <v>825</v>
      </c>
      <c r="I364" s="1">
        <v>116793</v>
      </c>
      <c r="J364" s="1" t="s">
        <v>826</v>
      </c>
      <c r="K364" s="1" t="s">
        <v>487</v>
      </c>
    </row>
    <row r="365" spans="5:11" s="1" customFormat="1" x14ac:dyDescent="0.25">
      <c r="E365" s="19"/>
      <c r="F365" s="19"/>
    </row>
    <row r="366" spans="5:11" s="1" customFormat="1" ht="15.75" thickBot="1" x14ac:dyDescent="0.3">
      <c r="E366" s="19"/>
      <c r="F366" s="19"/>
      <c r="H366" s="1" t="s">
        <v>831</v>
      </c>
      <c r="I366" s="1">
        <v>70963</v>
      </c>
      <c r="J366" s="1" t="s">
        <v>832</v>
      </c>
    </row>
    <row r="367" spans="5:11" s="1" customFormat="1" ht="16.5" thickBot="1" x14ac:dyDescent="0.3">
      <c r="E367" s="19"/>
      <c r="F367" s="19"/>
      <c r="H367" s="1" t="s">
        <v>833</v>
      </c>
      <c r="I367" s="1">
        <v>70970</v>
      </c>
      <c r="J367" s="1" t="s">
        <v>834</v>
      </c>
      <c r="K367" s="21" t="s">
        <v>835</v>
      </c>
    </row>
    <row r="368" spans="5:11" s="1" customFormat="1" ht="16.5" thickBot="1" x14ac:dyDescent="0.3">
      <c r="E368" s="19"/>
      <c r="F368" s="19"/>
      <c r="H368" s="1" t="s">
        <v>836</v>
      </c>
      <c r="I368" s="1">
        <v>70986</v>
      </c>
      <c r="J368" s="1" t="s">
        <v>837</v>
      </c>
      <c r="K368" s="21" t="s">
        <v>835</v>
      </c>
    </row>
    <row r="369" spans="5:11" s="1" customFormat="1" ht="16.5" thickBot="1" x14ac:dyDescent="0.3">
      <c r="E369" s="19"/>
      <c r="F369" s="19"/>
      <c r="H369" s="1" t="s">
        <v>838</v>
      </c>
      <c r="I369" s="1">
        <v>74808</v>
      </c>
      <c r="J369" s="1" t="s">
        <v>839</v>
      </c>
      <c r="K369" s="21" t="s">
        <v>835</v>
      </c>
    </row>
    <row r="370" spans="5:11" s="1" customFormat="1" ht="16.5" thickBot="1" x14ac:dyDescent="0.3">
      <c r="E370" s="19"/>
      <c r="F370" s="19"/>
      <c r="H370" s="1" t="s">
        <v>840</v>
      </c>
      <c r="I370" s="1">
        <v>85344</v>
      </c>
      <c r="J370" s="1" t="s">
        <v>841</v>
      </c>
      <c r="K370" s="21" t="s">
        <v>835</v>
      </c>
    </row>
    <row r="371" spans="5:11" s="1" customFormat="1" ht="16.5" thickBot="1" x14ac:dyDescent="0.3">
      <c r="E371" s="19"/>
      <c r="F371" s="19"/>
      <c r="H371" s="1" t="s">
        <v>842</v>
      </c>
      <c r="I371" s="1">
        <v>85351</v>
      </c>
      <c r="J371" s="1" t="s">
        <v>843</v>
      </c>
      <c r="K371" s="20" t="s">
        <v>844</v>
      </c>
    </row>
    <row r="372" spans="5:11" s="1" customFormat="1" ht="16.5" thickBot="1" x14ac:dyDescent="0.3">
      <c r="E372" s="19"/>
      <c r="F372" s="19"/>
      <c r="H372" s="1" t="s">
        <v>845</v>
      </c>
      <c r="I372" s="1">
        <v>85367</v>
      </c>
      <c r="J372" s="1" t="s">
        <v>846</v>
      </c>
      <c r="K372" s="21" t="s">
        <v>835</v>
      </c>
    </row>
    <row r="373" spans="5:11" s="1" customFormat="1" ht="16.5" thickBot="1" x14ac:dyDescent="0.3">
      <c r="E373" s="19"/>
      <c r="F373" s="19"/>
      <c r="H373" s="1" t="s">
        <v>847</v>
      </c>
      <c r="I373" s="1">
        <v>85373</v>
      </c>
      <c r="J373" s="1" t="s">
        <v>848</v>
      </c>
      <c r="K373" s="20" t="s">
        <v>844</v>
      </c>
    </row>
    <row r="374" spans="5:11" s="1" customFormat="1" ht="16.5" thickBot="1" x14ac:dyDescent="0.3">
      <c r="E374" s="19"/>
      <c r="F374" s="19"/>
      <c r="H374" s="1" t="s">
        <v>849</v>
      </c>
      <c r="I374" s="1">
        <v>85380</v>
      </c>
      <c r="J374" s="1" t="s">
        <v>850</v>
      </c>
      <c r="K374" s="20" t="s">
        <v>844</v>
      </c>
    </row>
    <row r="375" spans="5:11" s="1" customFormat="1" ht="16.5" thickBot="1" x14ac:dyDescent="0.3">
      <c r="E375" s="19"/>
      <c r="F375" s="19"/>
      <c r="H375" s="1" t="s">
        <v>851</v>
      </c>
      <c r="I375" s="1">
        <v>85396</v>
      </c>
      <c r="J375" s="1" t="s">
        <v>852</v>
      </c>
      <c r="K375" s="21" t="s">
        <v>835</v>
      </c>
    </row>
    <row r="376" spans="5:11" s="1" customFormat="1" ht="16.5" thickBot="1" x14ac:dyDescent="0.3">
      <c r="E376" s="19"/>
      <c r="F376" s="19"/>
      <c r="H376" s="1" t="s">
        <v>853</v>
      </c>
      <c r="I376" s="1">
        <v>93579</v>
      </c>
      <c r="J376" s="1" t="s">
        <v>854</v>
      </c>
      <c r="K376" s="21" t="s">
        <v>835</v>
      </c>
    </row>
    <row r="377" spans="5:11" s="1" customFormat="1" ht="16.5" thickBot="1" x14ac:dyDescent="0.3">
      <c r="E377" s="19"/>
      <c r="F377" s="19"/>
      <c r="H377" s="1" t="s">
        <v>855</v>
      </c>
      <c r="I377" s="1">
        <v>93585</v>
      </c>
      <c r="J377" s="1" t="s">
        <v>856</v>
      </c>
      <c r="K377" s="21" t="s">
        <v>835</v>
      </c>
    </row>
    <row r="378" spans="5:11" s="1" customFormat="1" ht="16.5" thickBot="1" x14ac:dyDescent="0.3">
      <c r="E378" s="19"/>
      <c r="F378" s="19"/>
      <c r="H378" s="1" t="s">
        <v>857</v>
      </c>
      <c r="I378" s="1">
        <v>93591</v>
      </c>
      <c r="J378" s="1" t="s">
        <v>858</v>
      </c>
      <c r="K378" s="21" t="s">
        <v>835</v>
      </c>
    </row>
    <row r="379" spans="5:11" s="1" customFormat="1" ht="16.5" thickBot="1" x14ac:dyDescent="0.3">
      <c r="E379" s="19"/>
      <c r="F379" s="19"/>
      <c r="H379" s="1" t="s">
        <v>859</v>
      </c>
      <c r="I379" s="1">
        <v>93600</v>
      </c>
      <c r="J379" s="1" t="s">
        <v>860</v>
      </c>
      <c r="K379" s="20" t="s">
        <v>844</v>
      </c>
    </row>
    <row r="380" spans="5:11" s="1" customFormat="1" ht="16.5" thickBot="1" x14ac:dyDescent="0.3">
      <c r="E380" s="19"/>
      <c r="F380" s="19"/>
      <c r="H380" s="1" t="s">
        <v>861</v>
      </c>
      <c r="I380" s="1">
        <v>93616</v>
      </c>
      <c r="J380" s="1" t="s">
        <v>862</v>
      </c>
      <c r="K380" s="22" t="s">
        <v>863</v>
      </c>
    </row>
    <row r="381" spans="5:11" s="1" customFormat="1" ht="16.5" thickBot="1" x14ac:dyDescent="0.3">
      <c r="E381" s="19"/>
      <c r="F381" s="19"/>
      <c r="H381" s="1" t="s">
        <v>864</v>
      </c>
      <c r="I381" s="1">
        <v>93622</v>
      </c>
      <c r="J381" s="1" t="s">
        <v>865</v>
      </c>
      <c r="K381" s="21" t="s">
        <v>835</v>
      </c>
    </row>
    <row r="382" spans="5:11" s="1" customFormat="1" ht="16.5" thickBot="1" x14ac:dyDescent="0.3">
      <c r="E382" s="19"/>
      <c r="F382" s="19"/>
      <c r="H382" s="1" t="s">
        <v>866</v>
      </c>
      <c r="I382" s="1">
        <v>93639</v>
      </c>
      <c r="J382" s="1" t="s">
        <v>867</v>
      </c>
      <c r="K382" s="21" t="s">
        <v>835</v>
      </c>
    </row>
    <row r="383" spans="5:11" s="1" customFormat="1" ht="16.5" thickBot="1" x14ac:dyDescent="0.3">
      <c r="E383" s="19"/>
      <c r="F383" s="19"/>
      <c r="H383" s="1" t="s">
        <v>868</v>
      </c>
      <c r="I383" s="1">
        <v>93645</v>
      </c>
      <c r="J383" s="1" t="s">
        <v>869</v>
      </c>
      <c r="K383" s="21" t="s">
        <v>835</v>
      </c>
    </row>
    <row r="384" spans="5:11" s="1" customFormat="1" ht="16.5" thickBot="1" x14ac:dyDescent="0.3">
      <c r="E384" s="19"/>
      <c r="F384" s="19"/>
      <c r="H384" s="1" t="s">
        <v>870</v>
      </c>
      <c r="I384" s="1">
        <v>93817</v>
      </c>
      <c r="J384" s="1" t="s">
        <v>871</v>
      </c>
      <c r="K384" s="20" t="s">
        <v>844</v>
      </c>
    </row>
    <row r="385" spans="5:10" s="1" customFormat="1" x14ac:dyDescent="0.25">
      <c r="E385" s="19"/>
      <c r="F385" s="19"/>
      <c r="H385" s="1" t="s">
        <v>872</v>
      </c>
      <c r="I385" s="1">
        <v>85404</v>
      </c>
      <c r="J385" s="1" t="s">
        <v>873</v>
      </c>
    </row>
    <row r="386" spans="5:10" s="1" customFormat="1" x14ac:dyDescent="0.25">
      <c r="E386" s="19"/>
      <c r="F386" s="19"/>
      <c r="H386" s="1" t="s">
        <v>874</v>
      </c>
      <c r="I386" s="1">
        <v>85411</v>
      </c>
      <c r="J386" s="1" t="s">
        <v>875</v>
      </c>
    </row>
    <row r="387" spans="5:10" s="1" customFormat="1" x14ac:dyDescent="0.25">
      <c r="E387" s="19"/>
      <c r="F387" s="19"/>
      <c r="H387" s="1" t="s">
        <v>876</v>
      </c>
      <c r="I387" s="1">
        <v>85427</v>
      </c>
      <c r="J387" s="1" t="s">
        <v>877</v>
      </c>
    </row>
    <row r="388" spans="5:10" s="1" customFormat="1" x14ac:dyDescent="0.25">
      <c r="E388" s="19"/>
      <c r="F388" s="19"/>
      <c r="H388" s="1" t="s">
        <v>878</v>
      </c>
      <c r="I388" s="1">
        <v>85433</v>
      </c>
      <c r="J388" s="1" t="s">
        <v>879</v>
      </c>
    </row>
    <row r="389" spans="5:10" s="1" customFormat="1" x14ac:dyDescent="0.25">
      <c r="E389" s="19"/>
      <c r="F389" s="19"/>
      <c r="H389" s="1" t="s">
        <v>880</v>
      </c>
      <c r="I389" s="1">
        <v>85440</v>
      </c>
      <c r="J389" s="1" t="s">
        <v>881</v>
      </c>
    </row>
    <row r="390" spans="5:10" s="1" customFormat="1" x14ac:dyDescent="0.25">
      <c r="E390" s="19"/>
      <c r="F390" s="19"/>
      <c r="H390" s="1" t="s">
        <v>882</v>
      </c>
      <c r="I390" s="1">
        <v>85456</v>
      </c>
      <c r="J390" s="1" t="s">
        <v>883</v>
      </c>
    </row>
    <row r="391" spans="5:10" s="1" customFormat="1" x14ac:dyDescent="0.25">
      <c r="E391" s="19"/>
      <c r="F391" s="19"/>
      <c r="H391" s="1" t="s">
        <v>884</v>
      </c>
      <c r="I391" s="1">
        <v>85462</v>
      </c>
      <c r="J391" s="1" t="s">
        <v>885</v>
      </c>
    </row>
    <row r="392" spans="5:10" s="1" customFormat="1" x14ac:dyDescent="0.25">
      <c r="E392" s="19"/>
      <c r="F392" s="19"/>
      <c r="H392" s="1" t="s">
        <v>886</v>
      </c>
      <c r="I392" s="1">
        <v>85479</v>
      </c>
      <c r="J392" s="1" t="s">
        <v>887</v>
      </c>
    </row>
    <row r="393" spans="5:10" s="1" customFormat="1" x14ac:dyDescent="0.25">
      <c r="E393" s="19"/>
      <c r="F393" s="19"/>
      <c r="H393" s="1" t="s">
        <v>888</v>
      </c>
      <c r="I393" s="1">
        <v>85485</v>
      </c>
      <c r="J393" s="1" t="s">
        <v>889</v>
      </c>
    </row>
    <row r="394" spans="5:10" s="1" customFormat="1" x14ac:dyDescent="0.25">
      <c r="E394" s="19"/>
      <c r="F394" s="19"/>
      <c r="H394" s="1" t="s">
        <v>890</v>
      </c>
      <c r="I394" s="1">
        <v>85491</v>
      </c>
      <c r="J394" s="1" t="s">
        <v>891</v>
      </c>
    </row>
    <row r="395" spans="5:10" s="1" customFormat="1" x14ac:dyDescent="0.25">
      <c r="E395" s="19"/>
      <c r="F395" s="19"/>
      <c r="H395" s="1" t="s">
        <v>892</v>
      </c>
      <c r="I395" s="1">
        <v>93801</v>
      </c>
      <c r="J395" s="1" t="s">
        <v>893</v>
      </c>
    </row>
    <row r="396" spans="5:10" s="1" customFormat="1" x14ac:dyDescent="0.25">
      <c r="E396" s="19"/>
      <c r="F396" s="19"/>
      <c r="H396" s="1" t="s">
        <v>894</v>
      </c>
      <c r="I396" s="1">
        <v>93651</v>
      </c>
      <c r="J396" s="1" t="s">
        <v>895</v>
      </c>
    </row>
    <row r="397" spans="5:10" s="1" customFormat="1" x14ac:dyDescent="0.25">
      <c r="E397" s="19"/>
      <c r="F397" s="19"/>
      <c r="H397" s="1" t="s">
        <v>896</v>
      </c>
      <c r="I397" s="1">
        <v>93668</v>
      </c>
      <c r="J397" s="1" t="s">
        <v>897</v>
      </c>
    </row>
    <row r="398" spans="5:10" s="1" customFormat="1" x14ac:dyDescent="0.25">
      <c r="E398" s="19"/>
      <c r="F398" s="19"/>
      <c r="H398" s="1" t="s">
        <v>898</v>
      </c>
      <c r="I398" s="1">
        <v>93674</v>
      </c>
      <c r="J398" s="1" t="s">
        <v>899</v>
      </c>
    </row>
    <row r="399" spans="5:10" s="1" customFormat="1" x14ac:dyDescent="0.25">
      <c r="E399" s="19"/>
      <c r="F399" s="19"/>
      <c r="H399" s="1" t="s">
        <v>900</v>
      </c>
      <c r="I399" s="1">
        <v>93681</v>
      </c>
      <c r="J399" s="1" t="s">
        <v>901</v>
      </c>
    </row>
    <row r="400" spans="5:10" s="1" customFormat="1" x14ac:dyDescent="0.25">
      <c r="E400" s="19"/>
      <c r="F400" s="19"/>
      <c r="H400" s="1" t="s">
        <v>902</v>
      </c>
      <c r="I400" s="1">
        <v>93697</v>
      </c>
      <c r="J400" s="1" t="s">
        <v>903</v>
      </c>
    </row>
    <row r="401" spans="5:10" s="1" customFormat="1" x14ac:dyDescent="0.25">
      <c r="E401" s="19"/>
      <c r="F401" s="19"/>
      <c r="H401" s="1" t="s">
        <v>904</v>
      </c>
      <c r="I401" s="1">
        <v>93705</v>
      </c>
      <c r="J401" s="1" t="s">
        <v>905</v>
      </c>
    </row>
    <row r="402" spans="5:10" s="1" customFormat="1" x14ac:dyDescent="0.25">
      <c r="E402" s="19"/>
      <c r="F402" s="19"/>
      <c r="H402" s="1" t="s">
        <v>906</v>
      </c>
      <c r="I402" s="1">
        <v>93711</v>
      </c>
      <c r="J402" s="1" t="s">
        <v>907</v>
      </c>
    </row>
    <row r="403" spans="5:10" s="1" customFormat="1" x14ac:dyDescent="0.25">
      <c r="E403" s="19"/>
      <c r="F403" s="19"/>
      <c r="H403" s="1" t="s">
        <v>908</v>
      </c>
      <c r="I403" s="1">
        <v>93823</v>
      </c>
      <c r="J403" s="1" t="s">
        <v>909</v>
      </c>
    </row>
    <row r="404" spans="5:10" s="1" customFormat="1" x14ac:dyDescent="0.25">
      <c r="E404" s="19"/>
      <c r="F404" s="19"/>
      <c r="H404" s="1" t="s">
        <v>910</v>
      </c>
      <c r="I404" s="1">
        <v>85500</v>
      </c>
      <c r="J404" s="1" t="s">
        <v>911</v>
      </c>
    </row>
    <row r="405" spans="5:10" s="1" customFormat="1" x14ac:dyDescent="0.25">
      <c r="E405" s="19"/>
      <c r="F405" s="19"/>
      <c r="H405" s="1" t="s">
        <v>912</v>
      </c>
      <c r="I405" s="1">
        <v>85516</v>
      </c>
      <c r="J405" s="1" t="s">
        <v>913</v>
      </c>
    </row>
    <row r="406" spans="5:10" s="1" customFormat="1" x14ac:dyDescent="0.25">
      <c r="E406" s="19"/>
      <c r="F406" s="19"/>
      <c r="H406" s="1" t="s">
        <v>914</v>
      </c>
      <c r="I406" s="1">
        <v>85522</v>
      </c>
      <c r="J406" s="1" t="s">
        <v>915</v>
      </c>
    </row>
    <row r="407" spans="5:10" s="1" customFormat="1" x14ac:dyDescent="0.25">
      <c r="E407" s="19"/>
      <c r="F407" s="19"/>
      <c r="H407" s="1" t="s">
        <v>916</v>
      </c>
      <c r="I407" s="1">
        <v>85539</v>
      </c>
      <c r="J407" s="1" t="s">
        <v>917</v>
      </c>
    </row>
    <row r="408" spans="5:10" s="1" customFormat="1" x14ac:dyDescent="0.25">
      <c r="E408" s="19"/>
      <c r="F408" s="19"/>
      <c r="H408" s="1" t="s">
        <v>918</v>
      </c>
      <c r="I408" s="1">
        <v>85545</v>
      </c>
      <c r="J408" s="1" t="s">
        <v>919</v>
      </c>
    </row>
    <row r="409" spans="5:10" s="1" customFormat="1" x14ac:dyDescent="0.25">
      <c r="E409" s="19"/>
      <c r="F409" s="19"/>
      <c r="H409" s="1" t="s">
        <v>920</v>
      </c>
      <c r="I409" s="1">
        <v>85551</v>
      </c>
      <c r="J409" s="1" t="s">
        <v>921</v>
      </c>
    </row>
    <row r="410" spans="5:10" s="1" customFormat="1" x14ac:dyDescent="0.25">
      <c r="E410" s="19"/>
      <c r="F410" s="19"/>
      <c r="H410" s="1" t="s">
        <v>922</v>
      </c>
      <c r="I410" s="1">
        <v>85568</v>
      </c>
      <c r="J410" s="1" t="s">
        <v>923</v>
      </c>
    </row>
    <row r="411" spans="5:10" s="1" customFormat="1" x14ac:dyDescent="0.25">
      <c r="E411" s="19"/>
      <c r="F411" s="19"/>
      <c r="H411" s="1" t="s">
        <v>924</v>
      </c>
      <c r="I411" s="1">
        <v>85574</v>
      </c>
      <c r="J411" s="1" t="s">
        <v>925</v>
      </c>
    </row>
    <row r="412" spans="5:10" s="1" customFormat="1" x14ac:dyDescent="0.25">
      <c r="E412" s="19"/>
      <c r="F412" s="19"/>
      <c r="H412" s="1" t="s">
        <v>926</v>
      </c>
      <c r="I412" s="1">
        <v>85581</v>
      </c>
      <c r="J412" s="1" t="s">
        <v>927</v>
      </c>
    </row>
    <row r="413" spans="5:10" s="1" customFormat="1" x14ac:dyDescent="0.25">
      <c r="E413" s="19"/>
      <c r="F413" s="19"/>
      <c r="H413" s="1" t="s">
        <v>928</v>
      </c>
      <c r="I413" s="1">
        <v>85597</v>
      </c>
      <c r="J413" s="1" t="s">
        <v>929</v>
      </c>
    </row>
    <row r="414" spans="5:10" s="1" customFormat="1" x14ac:dyDescent="0.25">
      <c r="E414" s="19"/>
      <c r="F414" s="19"/>
      <c r="H414" s="1" t="s">
        <v>930</v>
      </c>
      <c r="I414" s="1">
        <v>93728</v>
      </c>
      <c r="J414" s="1" t="s">
        <v>931</v>
      </c>
    </row>
    <row r="415" spans="5:10" s="1" customFormat="1" x14ac:dyDescent="0.25">
      <c r="E415" s="19"/>
      <c r="F415" s="19"/>
      <c r="H415" s="1" t="s">
        <v>932</v>
      </c>
      <c r="I415" s="1">
        <v>93734</v>
      </c>
      <c r="J415" s="1" t="s">
        <v>933</v>
      </c>
    </row>
    <row r="416" spans="5:10" s="1" customFormat="1" x14ac:dyDescent="0.25">
      <c r="E416" s="19"/>
      <c r="F416" s="19"/>
      <c r="H416" s="1" t="s">
        <v>934</v>
      </c>
      <c r="I416" s="1">
        <v>93741</v>
      </c>
      <c r="J416" s="1" t="s">
        <v>935</v>
      </c>
    </row>
    <row r="417" spans="5:15" s="1" customFormat="1" x14ac:dyDescent="0.25">
      <c r="E417" s="19"/>
      <c r="F417" s="19"/>
      <c r="H417" s="1" t="s">
        <v>936</v>
      </c>
      <c r="I417" s="1">
        <v>93757</v>
      </c>
      <c r="J417" s="1" t="s">
        <v>937</v>
      </c>
    </row>
    <row r="418" spans="5:15" s="1" customFormat="1" x14ac:dyDescent="0.25">
      <c r="E418" s="19"/>
      <c r="F418" s="19"/>
      <c r="H418" s="1" t="s">
        <v>938</v>
      </c>
      <c r="I418" s="1">
        <v>93763</v>
      </c>
      <c r="J418" s="1" t="s">
        <v>939</v>
      </c>
    </row>
    <row r="419" spans="5:15" s="1" customFormat="1" x14ac:dyDescent="0.25">
      <c r="E419" s="19"/>
      <c r="F419" s="19"/>
      <c r="H419" s="1" t="s">
        <v>940</v>
      </c>
      <c r="I419" s="1">
        <v>93770</v>
      </c>
      <c r="J419" s="1" t="s">
        <v>941</v>
      </c>
    </row>
    <row r="420" spans="5:15" s="1" customFormat="1" x14ac:dyDescent="0.25">
      <c r="E420" s="19"/>
      <c r="F420" s="19"/>
      <c r="H420" s="1" t="s">
        <v>942</v>
      </c>
      <c r="I420" s="1">
        <v>93786</v>
      </c>
      <c r="J420" s="1" t="s">
        <v>943</v>
      </c>
    </row>
    <row r="421" spans="5:15" s="1" customFormat="1" x14ac:dyDescent="0.25">
      <c r="E421" s="19"/>
      <c r="F421" s="19"/>
      <c r="H421" s="1" t="s">
        <v>944</v>
      </c>
      <c r="I421" s="1">
        <v>93792</v>
      </c>
      <c r="J421" s="1" t="s">
        <v>945</v>
      </c>
    </row>
    <row r="422" spans="5:15" s="1" customFormat="1" x14ac:dyDescent="0.25">
      <c r="E422" s="19"/>
      <c r="F422" s="19"/>
      <c r="H422" s="1" t="s">
        <v>946</v>
      </c>
      <c r="I422" s="1">
        <v>93830</v>
      </c>
      <c r="J422" s="1" t="s">
        <v>947</v>
      </c>
    </row>
    <row r="423" spans="5:15" s="1" customFormat="1" x14ac:dyDescent="0.25">
      <c r="E423" s="19"/>
      <c r="F423" s="19"/>
      <c r="H423" s="1" t="s">
        <v>15</v>
      </c>
      <c r="I423" s="1">
        <v>117522</v>
      </c>
      <c r="J423" s="1" t="s">
        <v>16</v>
      </c>
      <c r="K423" s="1" t="s">
        <v>1226</v>
      </c>
    </row>
    <row r="424" spans="5:15" s="1" customFormat="1" x14ac:dyDescent="0.25">
      <c r="E424" s="19"/>
      <c r="F424" s="19"/>
      <c r="H424" s="1" t="s">
        <v>74</v>
      </c>
      <c r="I424" s="1">
        <v>120566</v>
      </c>
      <c r="J424" s="1" t="s">
        <v>28</v>
      </c>
      <c r="K424" s="1" t="s">
        <v>1229</v>
      </c>
    </row>
    <row r="425" spans="5:15" s="1" customFormat="1" x14ac:dyDescent="0.25">
      <c r="E425" s="19"/>
      <c r="F425" s="19"/>
      <c r="H425" s="18"/>
      <c r="I425" s="18"/>
      <c r="J425"/>
      <c r="K425"/>
      <c r="L425"/>
      <c r="M425"/>
      <c r="N425"/>
      <c r="O425"/>
    </row>
    <row r="426" spans="5:15" s="1" customFormat="1" x14ac:dyDescent="0.25">
      <c r="E426" s="19"/>
      <c r="F426" s="19"/>
      <c r="H426" s="18"/>
      <c r="I426" s="18"/>
      <c r="J426"/>
      <c r="K426"/>
      <c r="L426"/>
      <c r="M426"/>
      <c r="N426"/>
      <c r="O426"/>
    </row>
    <row r="427" spans="5:15" s="1" customFormat="1" x14ac:dyDescent="0.25">
      <c r="E427" s="19"/>
      <c r="F427" s="19"/>
      <c r="H427" s="18"/>
      <c r="I427" s="18"/>
      <c r="J427"/>
      <c r="K427"/>
      <c r="L427"/>
      <c r="M427"/>
      <c r="N427"/>
      <c r="O427"/>
    </row>
    <row r="428" spans="5:15" s="1" customFormat="1" x14ac:dyDescent="0.25">
      <c r="E428" s="19"/>
      <c r="F428" s="19"/>
      <c r="H428" s="18"/>
      <c r="I428" s="18"/>
      <c r="J428"/>
      <c r="K428"/>
      <c r="L428"/>
      <c r="M428"/>
      <c r="N428"/>
      <c r="O428"/>
    </row>
    <row r="429" spans="5:15" s="1" customFormat="1" x14ac:dyDescent="0.25">
      <c r="E429" s="19"/>
      <c r="F429" s="19"/>
      <c r="H429" s="18"/>
      <c r="I429" s="18"/>
      <c r="J429"/>
      <c r="K429"/>
      <c r="L429"/>
      <c r="M429"/>
      <c r="N429"/>
      <c r="O429"/>
    </row>
    <row r="430" spans="5:15" s="1" customFormat="1" x14ac:dyDescent="0.25">
      <c r="E430" s="19"/>
      <c r="F430" s="19"/>
      <c r="H430" s="18"/>
      <c r="I430" s="18"/>
      <c r="J430"/>
      <c r="K430"/>
      <c r="L430"/>
      <c r="M430"/>
      <c r="N430"/>
      <c r="O430"/>
    </row>
    <row r="431" spans="5:15" s="1" customFormat="1" x14ac:dyDescent="0.25">
      <c r="E431" s="19"/>
      <c r="F431" s="19"/>
      <c r="H431" s="18"/>
      <c r="I431" s="18"/>
      <c r="J431"/>
      <c r="K431"/>
      <c r="L431"/>
      <c r="M431"/>
      <c r="N431"/>
      <c r="O431"/>
    </row>
    <row r="432" spans="5:15" s="1" customFormat="1" x14ac:dyDescent="0.25">
      <c r="E432" s="19"/>
      <c r="F432" s="19"/>
      <c r="H432" s="18"/>
      <c r="I432" s="18"/>
      <c r="J432"/>
      <c r="K432"/>
      <c r="L432"/>
      <c r="M432"/>
      <c r="N432"/>
      <c r="O432"/>
    </row>
    <row r="433" spans="5:15" s="1" customFormat="1" x14ac:dyDescent="0.25">
      <c r="E433" s="19"/>
      <c r="F433" s="19"/>
      <c r="H433" s="18"/>
      <c r="I433" s="18"/>
      <c r="J433"/>
      <c r="K433"/>
      <c r="L433"/>
      <c r="M433"/>
      <c r="N433"/>
      <c r="O433"/>
    </row>
    <row r="434" spans="5:15" s="1" customFormat="1" x14ac:dyDescent="0.25">
      <c r="E434" s="19"/>
      <c r="F434" s="19"/>
      <c r="H434" s="18"/>
      <c r="I434" s="18"/>
      <c r="J434"/>
      <c r="K434"/>
      <c r="L434"/>
      <c r="M434"/>
      <c r="N434"/>
      <c r="O434"/>
    </row>
    <row r="435" spans="5:15" s="1" customFormat="1" x14ac:dyDescent="0.25">
      <c r="E435" s="19"/>
      <c r="F435" s="19"/>
      <c r="H435" s="18"/>
      <c r="I435" s="18"/>
      <c r="J435"/>
      <c r="K435"/>
      <c r="L435"/>
      <c r="M435"/>
      <c r="N435"/>
      <c r="O435"/>
    </row>
    <row r="436" spans="5:15" s="1" customFormat="1" x14ac:dyDescent="0.25">
      <c r="E436" s="19"/>
      <c r="F436" s="19"/>
      <c r="H436" s="18"/>
      <c r="I436" s="18"/>
      <c r="J436"/>
      <c r="K436"/>
      <c r="L436"/>
      <c r="M436"/>
      <c r="N436"/>
      <c r="O436"/>
    </row>
    <row r="437" spans="5:15" s="1" customFormat="1" x14ac:dyDescent="0.25">
      <c r="E437" s="19"/>
      <c r="F437" s="19"/>
      <c r="H437" s="18"/>
      <c r="I437" s="18"/>
      <c r="J437"/>
      <c r="K437"/>
      <c r="L437"/>
      <c r="M437"/>
      <c r="N437"/>
      <c r="O437"/>
    </row>
    <row r="438" spans="5:15" s="1" customFormat="1" x14ac:dyDescent="0.25">
      <c r="E438" s="19"/>
      <c r="F438" s="19"/>
      <c r="H438" s="18"/>
      <c r="I438" s="18"/>
      <c r="J438"/>
      <c r="K438"/>
      <c r="L438"/>
      <c r="M438"/>
      <c r="N438"/>
      <c r="O438"/>
    </row>
    <row r="439" spans="5:15" s="1" customFormat="1" x14ac:dyDescent="0.25">
      <c r="E439" s="19"/>
      <c r="F439" s="19"/>
      <c r="H439" s="18"/>
      <c r="I439" s="18"/>
      <c r="J439"/>
      <c r="K439"/>
      <c r="L439"/>
      <c r="M439"/>
      <c r="N439"/>
      <c r="O439"/>
    </row>
    <row r="440" spans="5:15" s="1" customFormat="1" x14ac:dyDescent="0.25">
      <c r="E440" s="19"/>
      <c r="F440" s="19"/>
      <c r="H440" s="18"/>
      <c r="I440" s="18"/>
      <c r="J440"/>
      <c r="K440"/>
      <c r="L440"/>
      <c r="M440"/>
      <c r="N440"/>
      <c r="O440"/>
    </row>
    <row r="441" spans="5:15" s="1" customFormat="1" x14ac:dyDescent="0.25">
      <c r="E441" s="19"/>
      <c r="F441" s="19"/>
      <c r="H441" s="18"/>
      <c r="I441" s="18"/>
      <c r="J441"/>
      <c r="K441"/>
      <c r="L441"/>
      <c r="M441"/>
      <c r="N441"/>
      <c r="O441"/>
    </row>
    <row r="442" spans="5:15" s="1" customFormat="1" x14ac:dyDescent="0.25">
      <c r="E442" s="19"/>
      <c r="F442" s="19"/>
      <c r="H442" s="18"/>
      <c r="I442" s="18"/>
      <c r="J442"/>
      <c r="K442"/>
      <c r="L442"/>
      <c r="M442"/>
      <c r="N442"/>
      <c r="O442"/>
    </row>
    <row r="443" spans="5:15" s="1" customFormat="1" x14ac:dyDescent="0.25">
      <c r="E443" s="19"/>
      <c r="F443" s="19"/>
      <c r="H443" s="18"/>
      <c r="I443" s="18"/>
      <c r="J443"/>
      <c r="K443"/>
      <c r="L443"/>
      <c r="M443"/>
      <c r="N443"/>
      <c r="O443"/>
    </row>
    <row r="444" spans="5:15" s="1" customFormat="1" x14ac:dyDescent="0.25">
      <c r="E444" s="19"/>
      <c r="F444" s="19"/>
      <c r="H444" s="18"/>
      <c r="I444" s="18"/>
      <c r="J444"/>
      <c r="K444"/>
      <c r="L444"/>
      <c r="M444"/>
      <c r="N444"/>
      <c r="O444"/>
    </row>
    <row r="445" spans="5:15" s="1" customFormat="1" x14ac:dyDescent="0.25">
      <c r="E445" s="19"/>
      <c r="F445" s="19"/>
      <c r="H445" s="18"/>
      <c r="I445" s="18"/>
      <c r="J445"/>
      <c r="K445"/>
      <c r="L445"/>
      <c r="M445"/>
      <c r="N445"/>
      <c r="O445"/>
    </row>
    <row r="446" spans="5:15" s="1" customFormat="1" x14ac:dyDescent="0.25">
      <c r="E446" s="19"/>
      <c r="F446" s="19"/>
      <c r="H446" s="18"/>
      <c r="I446" s="18"/>
      <c r="J446"/>
      <c r="K446"/>
      <c r="L446"/>
      <c r="M446"/>
      <c r="N446"/>
      <c r="O446"/>
    </row>
    <row r="601" spans="11:11" ht="15.75" thickBot="1" x14ac:dyDescent="0.3"/>
    <row r="602" spans="11:11" ht="16.5" thickBot="1" x14ac:dyDescent="0.3">
      <c r="K602" s="21"/>
    </row>
  </sheetData>
  <autoFilter ref="A2:S601">
    <filterColumn colId="0" showButton="0"/>
    <filterColumn colId="1" showButton="0"/>
  </autoFilter>
  <mergeCells count="4">
    <mergeCell ref="A1:C1"/>
    <mergeCell ref="E1:F1"/>
    <mergeCell ref="H1:I1"/>
    <mergeCell ref="A2:C2"/>
  </mergeCells>
  <pageMargins left="0.511811024" right="0.511811024" top="0.78740157499999996" bottom="0.78740157499999996" header="0.31496062000000002" footer="0.31496062000000002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8"/>
  <sheetViews>
    <sheetView workbookViewId="0">
      <pane ySplit="1" topLeftCell="A2" activePane="bottomLeft" state="frozen"/>
      <selection activeCell="A2" sqref="A2"/>
      <selection pane="bottomLeft" activeCell="C1" sqref="C1"/>
    </sheetView>
  </sheetViews>
  <sheetFormatPr defaultRowHeight="15" x14ac:dyDescent="0.25"/>
  <cols>
    <col min="1" max="1" width="15.140625" style="1" bestFit="1" customWidth="1"/>
    <col min="2" max="2" width="9.85546875" style="1" bestFit="1" customWidth="1"/>
    <col min="3" max="3" width="85" style="1" bestFit="1" customWidth="1"/>
    <col min="4" max="6" width="15.28515625" style="68" bestFit="1" customWidth="1"/>
    <col min="7" max="7" width="14.85546875" style="68" bestFit="1" customWidth="1"/>
    <col min="8" max="8" width="15.28515625" style="68" bestFit="1" customWidth="1"/>
    <col min="9" max="9" width="2" style="1" bestFit="1" customWidth="1"/>
    <col min="10" max="10" width="15.28515625" style="1" bestFit="1" customWidth="1"/>
    <col min="11" max="11" width="5.140625" style="1" bestFit="1" customWidth="1"/>
    <col min="12" max="12" width="9.140625" style="1"/>
    <col min="13" max="13" width="41" style="1" bestFit="1" customWidth="1"/>
    <col min="14" max="14" width="7" style="1" bestFit="1" customWidth="1"/>
    <col min="15" max="15" width="14.85546875" style="68" bestFit="1" customWidth="1"/>
    <col min="16" max="16384" width="9.140625" style="1"/>
  </cols>
  <sheetData>
    <row r="1" spans="1:25" s="4" customFormat="1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4" t="s">
        <v>317</v>
      </c>
      <c r="J1" s="4" t="s">
        <v>317</v>
      </c>
      <c r="K1" s="4" t="s">
        <v>317</v>
      </c>
      <c r="L1" s="4" t="s">
        <v>317</v>
      </c>
      <c r="M1" s="4" t="s">
        <v>315</v>
      </c>
      <c r="N1" s="2" t="s">
        <v>316</v>
      </c>
      <c r="O1" s="5"/>
      <c r="P1" s="4" t="s">
        <v>317</v>
      </c>
      <c r="Q1" s="4" t="s">
        <v>317</v>
      </c>
      <c r="R1" s="4" t="s">
        <v>317</v>
      </c>
      <c r="S1" s="4" t="s">
        <v>317</v>
      </c>
      <c r="T1" s="4" t="s">
        <v>317</v>
      </c>
      <c r="U1" s="4" t="s">
        <v>317</v>
      </c>
      <c r="V1" s="4" t="s">
        <v>317</v>
      </c>
      <c r="W1" s="4" t="s">
        <v>317</v>
      </c>
      <c r="X1" s="4" t="s">
        <v>317</v>
      </c>
      <c r="Y1" s="4" t="s">
        <v>317</v>
      </c>
    </row>
    <row r="2" spans="1:25" x14ac:dyDescent="0.25">
      <c r="A2"/>
      <c r="B2"/>
      <c r="C2"/>
      <c r="D2" s="108"/>
      <c r="E2" s="108"/>
      <c r="F2" s="108"/>
      <c r="G2" s="108"/>
      <c r="H2" s="108"/>
      <c r="J2" s="68">
        <f>IFERROR(VLOOKUP(A2,ago!A:H,8,0),0)</f>
        <v>0</v>
      </c>
      <c r="K2" s="70">
        <f t="shared" ref="K2:K65" si="0">D2-J2</f>
        <v>0</v>
      </c>
      <c r="M2" s="1" t="e">
        <f>VLOOKUP(B2,Ref.!I:K,3,0)</f>
        <v>#N/A</v>
      </c>
      <c r="N2" s="1">
        <f>LEN(A2)</f>
        <v>0</v>
      </c>
    </row>
    <row r="3" spans="1:25" x14ac:dyDescent="0.25">
      <c r="A3"/>
      <c r="B3"/>
      <c r="C3"/>
      <c r="D3" s="108"/>
      <c r="E3" s="108"/>
      <c r="F3" s="108"/>
      <c r="G3" s="108"/>
      <c r="H3" s="108"/>
      <c r="J3" s="68">
        <f>IFERROR(VLOOKUP(A3,ago!A:H,8,0),0)</f>
        <v>0</v>
      </c>
      <c r="K3" s="70">
        <f t="shared" si="0"/>
        <v>0</v>
      </c>
      <c r="M3" s="1" t="e">
        <f>VLOOKUP(B3,Ref.!I:K,3,0)</f>
        <v>#N/A</v>
      </c>
      <c r="N3" s="1">
        <f t="shared" ref="N3:N66" si="1">LEN(A3)</f>
        <v>0</v>
      </c>
    </row>
    <row r="4" spans="1:25" x14ac:dyDescent="0.25">
      <c r="A4"/>
      <c r="B4"/>
      <c r="C4"/>
      <c r="D4" s="108"/>
      <c r="E4" s="108"/>
      <c r="F4" s="108"/>
      <c r="G4" s="108"/>
      <c r="H4" s="108"/>
      <c r="J4" s="68">
        <f>IFERROR(VLOOKUP(A4,ago!A:H,8,0),0)</f>
        <v>0</v>
      </c>
      <c r="K4" s="70">
        <f t="shared" si="0"/>
        <v>0</v>
      </c>
      <c r="M4" s="1" t="e">
        <f>VLOOKUP(B4,Ref.!I:K,3,0)</f>
        <v>#N/A</v>
      </c>
      <c r="N4" s="1">
        <f t="shared" si="1"/>
        <v>0</v>
      </c>
    </row>
    <row r="5" spans="1:25" x14ac:dyDescent="0.25">
      <c r="A5"/>
      <c r="B5"/>
      <c r="C5"/>
      <c r="D5" s="108"/>
      <c r="E5" s="108"/>
      <c r="F5" s="108"/>
      <c r="G5" s="108"/>
      <c r="H5" s="108"/>
      <c r="J5" s="68">
        <f>IFERROR(VLOOKUP(A5,ago!A:H,8,0),0)</f>
        <v>0</v>
      </c>
      <c r="K5" s="70">
        <f t="shared" si="0"/>
        <v>0</v>
      </c>
      <c r="M5" s="1" t="e">
        <f>VLOOKUP(B5,Ref.!I:K,3,0)</f>
        <v>#N/A</v>
      </c>
      <c r="N5" s="1">
        <f t="shared" si="1"/>
        <v>0</v>
      </c>
    </row>
    <row r="6" spans="1:25" x14ac:dyDescent="0.25">
      <c r="A6"/>
      <c r="B6"/>
      <c r="C6"/>
      <c r="D6" s="108"/>
      <c r="E6" s="108"/>
      <c r="F6" s="108"/>
      <c r="G6"/>
      <c r="H6" s="108"/>
      <c r="J6" s="68">
        <f>IFERROR(VLOOKUP(A6,ago!A:H,8,0),0)</f>
        <v>0</v>
      </c>
      <c r="K6" s="70">
        <f t="shared" si="0"/>
        <v>0</v>
      </c>
      <c r="M6" s="1" t="e">
        <f>VLOOKUP(B6,Ref.!I:K,3,0)</f>
        <v>#N/A</v>
      </c>
      <c r="N6" s="1">
        <f t="shared" si="1"/>
        <v>0</v>
      </c>
    </row>
    <row r="7" spans="1:25" x14ac:dyDescent="0.25">
      <c r="A7"/>
      <c r="B7"/>
      <c r="C7"/>
      <c r="D7" s="108"/>
      <c r="E7" s="108"/>
      <c r="F7" s="108"/>
      <c r="G7" s="108"/>
      <c r="H7" s="108"/>
      <c r="J7" s="68">
        <f>IFERROR(VLOOKUP(A7,ago!A:H,8,0),0)</f>
        <v>0</v>
      </c>
      <c r="K7" s="70">
        <f t="shared" si="0"/>
        <v>0</v>
      </c>
      <c r="M7" s="1" t="e">
        <f>VLOOKUP(B7,Ref.!I:K,3,0)</f>
        <v>#N/A</v>
      </c>
      <c r="N7" s="1">
        <f t="shared" si="1"/>
        <v>0</v>
      </c>
    </row>
    <row r="8" spans="1:25" x14ac:dyDescent="0.25">
      <c r="A8"/>
      <c r="B8"/>
      <c r="C8"/>
      <c r="D8" s="108"/>
      <c r="E8" s="108"/>
      <c r="F8" s="108"/>
      <c r="G8"/>
      <c r="H8" s="108"/>
      <c r="J8" s="68">
        <f>IFERROR(VLOOKUP(A8,ago!A:H,8,0),0)</f>
        <v>0</v>
      </c>
      <c r="K8" s="70">
        <f t="shared" si="0"/>
        <v>0</v>
      </c>
      <c r="M8" s="1" t="e">
        <f>VLOOKUP(B8,Ref.!I:K,3,0)</f>
        <v>#N/A</v>
      </c>
      <c r="N8" s="1">
        <f t="shared" si="1"/>
        <v>0</v>
      </c>
    </row>
    <row r="9" spans="1:25" x14ac:dyDescent="0.25">
      <c r="A9"/>
      <c r="B9"/>
      <c r="C9"/>
      <c r="D9"/>
      <c r="E9" s="108"/>
      <c r="F9" s="108"/>
      <c r="G9" s="108"/>
      <c r="H9" s="108"/>
      <c r="J9" s="68">
        <f>IFERROR(VLOOKUP(A9,ago!A:H,8,0),0)</f>
        <v>0</v>
      </c>
      <c r="K9" s="70">
        <f t="shared" si="0"/>
        <v>0</v>
      </c>
      <c r="M9" s="1" t="e">
        <f>VLOOKUP(B9,Ref.!I:K,3,0)</f>
        <v>#N/A</v>
      </c>
      <c r="N9" s="1">
        <f t="shared" si="1"/>
        <v>0</v>
      </c>
    </row>
    <row r="10" spans="1:25" x14ac:dyDescent="0.25">
      <c r="A10"/>
      <c r="B10"/>
      <c r="C10"/>
      <c r="D10" s="108"/>
      <c r="E10" s="108"/>
      <c r="F10" s="108"/>
      <c r="G10"/>
      <c r="H10" s="108"/>
      <c r="J10" s="68">
        <f>IFERROR(VLOOKUP(A10,ago!A:H,8,0),0)</f>
        <v>0</v>
      </c>
      <c r="K10" s="70">
        <f t="shared" si="0"/>
        <v>0</v>
      </c>
      <c r="M10" s="1" t="e">
        <f>VLOOKUP(B10,Ref.!I:K,3,0)</f>
        <v>#N/A</v>
      </c>
      <c r="N10" s="1">
        <f t="shared" si="1"/>
        <v>0</v>
      </c>
    </row>
    <row r="11" spans="1:25" x14ac:dyDescent="0.25">
      <c r="A11"/>
      <c r="B11"/>
      <c r="C11"/>
      <c r="D11" s="108"/>
      <c r="E11" s="108"/>
      <c r="F11" s="108"/>
      <c r="G11" s="108"/>
      <c r="H11" s="108"/>
      <c r="J11" s="68">
        <f>IFERROR(VLOOKUP(A11,ago!A:H,8,0),0)</f>
        <v>0</v>
      </c>
      <c r="K11" s="70">
        <f t="shared" si="0"/>
        <v>0</v>
      </c>
      <c r="M11" s="1" t="e">
        <f>VLOOKUP(B11,Ref.!I:K,3,0)</f>
        <v>#N/A</v>
      </c>
      <c r="N11" s="1">
        <f t="shared" si="1"/>
        <v>0</v>
      </c>
    </row>
    <row r="12" spans="1:25" x14ac:dyDescent="0.25">
      <c r="A12"/>
      <c r="B12"/>
      <c r="C12"/>
      <c r="D12" s="108"/>
      <c r="E12" s="108"/>
      <c r="F12" s="108"/>
      <c r="G12" s="108"/>
      <c r="H12" s="108"/>
      <c r="J12" s="68">
        <f>IFERROR(VLOOKUP(A12,ago!A:H,8,0),0)</f>
        <v>0</v>
      </c>
      <c r="K12" s="70">
        <f t="shared" si="0"/>
        <v>0</v>
      </c>
      <c r="M12" s="1" t="e">
        <f>VLOOKUP(B12,Ref.!I:K,3,0)</f>
        <v>#N/A</v>
      </c>
      <c r="N12" s="1">
        <f t="shared" si="1"/>
        <v>0</v>
      </c>
    </row>
    <row r="13" spans="1:25" x14ac:dyDescent="0.25">
      <c r="A13"/>
      <c r="B13"/>
      <c r="C13"/>
      <c r="D13" s="108"/>
      <c r="E13" s="108"/>
      <c r="F13" s="108"/>
      <c r="G13"/>
      <c r="H13" s="108"/>
      <c r="J13" s="68">
        <f>IFERROR(VLOOKUP(A13,ago!A:H,8,0),0)</f>
        <v>0</v>
      </c>
      <c r="K13" s="70">
        <f t="shared" si="0"/>
        <v>0</v>
      </c>
      <c r="M13" s="1" t="e">
        <f>VLOOKUP(B13,Ref.!I:K,3,0)</f>
        <v>#N/A</v>
      </c>
      <c r="N13" s="1">
        <f t="shared" si="1"/>
        <v>0</v>
      </c>
    </row>
    <row r="14" spans="1:25" x14ac:dyDescent="0.25">
      <c r="A14"/>
      <c r="B14"/>
      <c r="C14"/>
      <c r="D14" s="108"/>
      <c r="E14" s="108"/>
      <c r="F14" s="108"/>
      <c r="G14"/>
      <c r="H14" s="108"/>
      <c r="J14" s="68">
        <f>IFERROR(VLOOKUP(A14,ago!A:H,8,0),0)</f>
        <v>0</v>
      </c>
      <c r="K14" s="70">
        <f t="shared" si="0"/>
        <v>0</v>
      </c>
      <c r="M14" s="1" t="e">
        <f>VLOOKUP(B14,Ref.!I:K,3,0)</f>
        <v>#N/A</v>
      </c>
      <c r="N14" s="1">
        <f t="shared" si="1"/>
        <v>0</v>
      </c>
    </row>
    <row r="15" spans="1:25" x14ac:dyDescent="0.25">
      <c r="A15"/>
      <c r="B15"/>
      <c r="C15"/>
      <c r="D15" s="108"/>
      <c r="E15" s="108"/>
      <c r="F15" s="108"/>
      <c r="G15" s="108"/>
      <c r="H15" s="108"/>
      <c r="J15" s="68">
        <f>IFERROR(VLOOKUP(A15,ago!A:H,8,0),0)</f>
        <v>0</v>
      </c>
      <c r="K15" s="70">
        <f t="shared" si="0"/>
        <v>0</v>
      </c>
      <c r="M15" s="1" t="e">
        <f>VLOOKUP(B15,Ref.!I:K,3,0)</f>
        <v>#N/A</v>
      </c>
      <c r="N15" s="1">
        <f t="shared" si="1"/>
        <v>0</v>
      </c>
    </row>
    <row r="16" spans="1:25" x14ac:dyDescent="0.25">
      <c r="A16"/>
      <c r="B16"/>
      <c r="C16"/>
      <c r="D16" s="108"/>
      <c r="E16" s="108"/>
      <c r="F16" s="108"/>
      <c r="G16"/>
      <c r="H16" s="108"/>
      <c r="J16" s="68">
        <f>IFERROR(VLOOKUP(A16,ago!A:H,8,0),0)</f>
        <v>0</v>
      </c>
      <c r="K16" s="70">
        <f t="shared" si="0"/>
        <v>0</v>
      </c>
      <c r="M16" s="1" t="e">
        <f>VLOOKUP(B16,Ref.!I:K,3,0)</f>
        <v>#N/A</v>
      </c>
      <c r="N16" s="1">
        <f t="shared" si="1"/>
        <v>0</v>
      </c>
    </row>
    <row r="17" spans="1:14" x14ac:dyDescent="0.25">
      <c r="A17"/>
      <c r="B17"/>
      <c r="C17"/>
      <c r="D17"/>
      <c r="E17" s="108"/>
      <c r="F17" s="108"/>
      <c r="G17" s="108"/>
      <c r="H17" s="108"/>
      <c r="J17" s="68">
        <f>IFERROR(VLOOKUP(A17,ago!A:H,8,0),0)</f>
        <v>0</v>
      </c>
      <c r="K17" s="70">
        <f t="shared" si="0"/>
        <v>0</v>
      </c>
      <c r="M17" s="1" t="e">
        <f>VLOOKUP(B17,Ref.!I:K,3,0)</f>
        <v>#N/A</v>
      </c>
      <c r="N17" s="1">
        <f t="shared" si="1"/>
        <v>0</v>
      </c>
    </row>
    <row r="18" spans="1:14" x14ac:dyDescent="0.25">
      <c r="A18"/>
      <c r="B18"/>
      <c r="C18"/>
      <c r="D18" s="108"/>
      <c r="E18" s="108"/>
      <c r="F18" s="108"/>
      <c r="G18" s="108"/>
      <c r="H18" s="108"/>
      <c r="J18" s="68">
        <f>IFERROR(VLOOKUP(A18,ago!A:H,8,0),0)</f>
        <v>0</v>
      </c>
      <c r="K18" s="70">
        <f t="shared" si="0"/>
        <v>0</v>
      </c>
      <c r="M18" s="1" t="e">
        <f>VLOOKUP(B18,Ref.!I:K,3,0)</f>
        <v>#N/A</v>
      </c>
      <c r="N18" s="1">
        <f t="shared" si="1"/>
        <v>0</v>
      </c>
    </row>
    <row r="19" spans="1:14" x14ac:dyDescent="0.25">
      <c r="A19"/>
      <c r="B19"/>
      <c r="C19"/>
      <c r="D19" s="108"/>
      <c r="E19"/>
      <c r="F19"/>
      <c r="G19"/>
      <c r="H19" s="108"/>
      <c r="J19" s="68">
        <f>IFERROR(VLOOKUP(A19,ago!A:H,8,0),0)</f>
        <v>0</v>
      </c>
      <c r="K19" s="70">
        <f t="shared" si="0"/>
        <v>0</v>
      </c>
      <c r="M19" s="1" t="e">
        <f>VLOOKUP(B19,Ref.!I:K,3,0)</f>
        <v>#N/A</v>
      </c>
      <c r="N19" s="1">
        <f t="shared" si="1"/>
        <v>0</v>
      </c>
    </row>
    <row r="20" spans="1:14" x14ac:dyDescent="0.25">
      <c r="A20"/>
      <c r="B20"/>
      <c r="C20"/>
      <c r="D20" s="108"/>
      <c r="E20" s="108"/>
      <c r="F20" s="108"/>
      <c r="G20" s="108"/>
      <c r="H20" s="108"/>
      <c r="J20" s="68">
        <f>IFERROR(VLOOKUP(A20,ago!A:H,8,0),0)</f>
        <v>0</v>
      </c>
      <c r="K20" s="70">
        <f t="shared" si="0"/>
        <v>0</v>
      </c>
      <c r="M20" s="1" t="e">
        <f>VLOOKUP(B20,Ref.!I:K,3,0)</f>
        <v>#N/A</v>
      </c>
      <c r="N20" s="1">
        <f t="shared" si="1"/>
        <v>0</v>
      </c>
    </row>
    <row r="21" spans="1:14" x14ac:dyDescent="0.25">
      <c r="A21"/>
      <c r="B21"/>
      <c r="C21"/>
      <c r="D21" s="108"/>
      <c r="E21" s="108"/>
      <c r="F21" s="108"/>
      <c r="G21"/>
      <c r="H21" s="108"/>
      <c r="J21" s="68">
        <f>IFERROR(VLOOKUP(A21,ago!A:H,8,0),0)</f>
        <v>0</v>
      </c>
      <c r="K21" s="70">
        <f t="shared" si="0"/>
        <v>0</v>
      </c>
      <c r="M21" s="1" t="e">
        <f>VLOOKUP(B21,Ref.!I:K,3,0)</f>
        <v>#N/A</v>
      </c>
      <c r="N21" s="1">
        <f t="shared" si="1"/>
        <v>0</v>
      </c>
    </row>
    <row r="22" spans="1:14" x14ac:dyDescent="0.25">
      <c r="A22"/>
      <c r="B22"/>
      <c r="C22"/>
      <c r="D22" s="108"/>
      <c r="E22" s="108"/>
      <c r="F22" s="108"/>
      <c r="G22" s="108"/>
      <c r="H22"/>
      <c r="J22" s="68">
        <f>IFERROR(VLOOKUP(A22,ago!A:H,8,0),0)</f>
        <v>0</v>
      </c>
      <c r="K22" s="70">
        <f t="shared" si="0"/>
        <v>0</v>
      </c>
      <c r="M22" s="1" t="e">
        <f>VLOOKUP(B22,Ref.!I:K,3,0)</f>
        <v>#N/A</v>
      </c>
      <c r="N22" s="1">
        <f t="shared" si="1"/>
        <v>0</v>
      </c>
    </row>
    <row r="23" spans="1:14" x14ac:dyDescent="0.25">
      <c r="A23"/>
      <c r="B23"/>
      <c r="C23"/>
      <c r="D23" s="108"/>
      <c r="E23"/>
      <c r="F23"/>
      <c r="G23"/>
      <c r="H23" s="108"/>
      <c r="J23" s="68">
        <f>IFERROR(VLOOKUP(A23,ago!A:H,8,0),0)</f>
        <v>0</v>
      </c>
      <c r="K23" s="70">
        <f t="shared" si="0"/>
        <v>0</v>
      </c>
      <c r="M23" s="1" t="e">
        <f>VLOOKUP(B23,Ref.!I:K,3,0)</f>
        <v>#N/A</v>
      </c>
      <c r="N23" s="1">
        <f t="shared" si="1"/>
        <v>0</v>
      </c>
    </row>
    <row r="24" spans="1:14" x14ac:dyDescent="0.25">
      <c r="A24"/>
      <c r="B24"/>
      <c r="C24"/>
      <c r="D24"/>
      <c r="E24" s="108"/>
      <c r="F24" s="108"/>
      <c r="G24"/>
      <c r="H24"/>
      <c r="J24" s="68">
        <f>IFERROR(VLOOKUP(A24,ago!A:H,8,0),0)</f>
        <v>0</v>
      </c>
      <c r="K24" s="70">
        <f t="shared" si="0"/>
        <v>0</v>
      </c>
      <c r="M24" s="1" t="e">
        <f>VLOOKUP(B24,Ref.!I:K,3,0)</f>
        <v>#N/A</v>
      </c>
      <c r="N24" s="1">
        <f t="shared" si="1"/>
        <v>0</v>
      </c>
    </row>
    <row r="25" spans="1:14" x14ac:dyDescent="0.25">
      <c r="A25"/>
      <c r="B25"/>
      <c r="C25"/>
      <c r="D25"/>
      <c r="E25"/>
      <c r="F25"/>
      <c r="G25"/>
      <c r="H25"/>
      <c r="J25" s="68">
        <f>IFERROR(VLOOKUP(A25,ago!A:H,8,0),0)</f>
        <v>0</v>
      </c>
      <c r="K25" s="70">
        <f t="shared" si="0"/>
        <v>0</v>
      </c>
      <c r="M25" s="1" t="e">
        <f>VLOOKUP(B25,Ref.!I:K,3,0)</f>
        <v>#N/A</v>
      </c>
      <c r="N25" s="1">
        <f t="shared" si="1"/>
        <v>0</v>
      </c>
    </row>
    <row r="26" spans="1:14" x14ac:dyDescent="0.25">
      <c r="A26"/>
      <c r="B26"/>
      <c r="C26"/>
      <c r="D26"/>
      <c r="E26"/>
      <c r="F26"/>
      <c r="G26"/>
      <c r="H26"/>
      <c r="J26" s="68">
        <f>IFERROR(VLOOKUP(A26,ago!A:H,8,0),0)</f>
        <v>0</v>
      </c>
      <c r="K26" s="70">
        <f t="shared" si="0"/>
        <v>0</v>
      </c>
      <c r="M26" s="1" t="e">
        <f>VLOOKUP(B26,Ref.!I:K,3,0)</f>
        <v>#N/A</v>
      </c>
      <c r="N26" s="1">
        <f t="shared" si="1"/>
        <v>0</v>
      </c>
    </row>
    <row r="27" spans="1:14" x14ac:dyDescent="0.25">
      <c r="A27"/>
      <c r="B27"/>
      <c r="C27"/>
      <c r="D27" s="108"/>
      <c r="E27"/>
      <c r="F27"/>
      <c r="G27"/>
      <c r="H27" s="108"/>
      <c r="J27" s="68">
        <f>IFERROR(VLOOKUP(A27,ago!A:H,8,0),0)</f>
        <v>0</v>
      </c>
      <c r="K27" s="70">
        <f t="shared" si="0"/>
        <v>0</v>
      </c>
      <c r="M27" s="1" t="e">
        <f>VLOOKUP(B27,Ref.!I:K,3,0)</f>
        <v>#N/A</v>
      </c>
      <c r="N27" s="1">
        <f t="shared" si="1"/>
        <v>0</v>
      </c>
    </row>
    <row r="28" spans="1:14" x14ac:dyDescent="0.25">
      <c r="A28"/>
      <c r="B28"/>
      <c r="C28"/>
      <c r="D28" s="108"/>
      <c r="E28" s="108"/>
      <c r="F28" s="108"/>
      <c r="G28" s="108"/>
      <c r="H28" s="108"/>
      <c r="J28" s="68">
        <f>IFERROR(VLOOKUP(A28,ago!A:H,8,0),0)</f>
        <v>0</v>
      </c>
      <c r="K28" s="70">
        <f t="shared" si="0"/>
        <v>0</v>
      </c>
      <c r="M28" s="1" t="e">
        <f>VLOOKUP(B28,Ref.!I:K,3,0)</f>
        <v>#N/A</v>
      </c>
      <c r="N28" s="1">
        <f t="shared" si="1"/>
        <v>0</v>
      </c>
    </row>
    <row r="29" spans="1:14" x14ac:dyDescent="0.25">
      <c r="A29"/>
      <c r="B29"/>
      <c r="C29"/>
      <c r="D29" s="108"/>
      <c r="E29"/>
      <c r="F29"/>
      <c r="G29"/>
      <c r="H29" s="108"/>
      <c r="J29" s="68">
        <f>IFERROR(VLOOKUP(A29,ago!A:H,8,0),0)</f>
        <v>0</v>
      </c>
      <c r="K29" s="70">
        <f t="shared" si="0"/>
        <v>0</v>
      </c>
      <c r="M29" s="1" t="e">
        <f>VLOOKUP(B29,Ref.!I:K,3,0)</f>
        <v>#N/A</v>
      </c>
      <c r="N29" s="1">
        <f t="shared" si="1"/>
        <v>0</v>
      </c>
    </row>
    <row r="30" spans="1:14" x14ac:dyDescent="0.25">
      <c r="A30"/>
      <c r="B30"/>
      <c r="C30"/>
      <c r="D30"/>
      <c r="E30"/>
      <c r="F30"/>
      <c r="G30"/>
      <c r="H30"/>
      <c r="J30" s="68">
        <f>IFERROR(VLOOKUP(A30,ago!A:H,8,0),0)</f>
        <v>0</v>
      </c>
      <c r="K30" s="70">
        <f t="shared" si="0"/>
        <v>0</v>
      </c>
      <c r="M30" s="1" t="e">
        <f>VLOOKUP(B30,Ref.!I:K,3,0)</f>
        <v>#N/A</v>
      </c>
      <c r="N30" s="1">
        <f t="shared" si="1"/>
        <v>0</v>
      </c>
    </row>
    <row r="31" spans="1:14" x14ac:dyDescent="0.25">
      <c r="A31"/>
      <c r="B31"/>
      <c r="C31"/>
      <c r="D31" s="108"/>
      <c r="E31"/>
      <c r="F31"/>
      <c r="G31"/>
      <c r="H31" s="108"/>
      <c r="J31" s="68">
        <f>IFERROR(VLOOKUP(A31,ago!A:H,8,0),0)</f>
        <v>0</v>
      </c>
      <c r="K31" s="70">
        <f t="shared" si="0"/>
        <v>0</v>
      </c>
      <c r="M31" s="1" t="e">
        <f>VLOOKUP(B31,Ref.!I:K,3,0)</f>
        <v>#N/A</v>
      </c>
      <c r="N31" s="1">
        <f t="shared" si="1"/>
        <v>0</v>
      </c>
    </row>
    <row r="32" spans="1:14" x14ac:dyDescent="0.25">
      <c r="A32"/>
      <c r="B32"/>
      <c r="C32"/>
      <c r="D32" s="108"/>
      <c r="E32" s="108"/>
      <c r="F32" s="108"/>
      <c r="G32" s="108"/>
      <c r="H32" s="108"/>
      <c r="J32" s="68">
        <f>IFERROR(VLOOKUP(A32,ago!A:H,8,0),0)</f>
        <v>0</v>
      </c>
      <c r="K32" s="70">
        <f t="shared" si="0"/>
        <v>0</v>
      </c>
      <c r="M32" s="1" t="e">
        <f>VLOOKUP(B32,Ref.!I:K,3,0)</f>
        <v>#N/A</v>
      </c>
      <c r="N32" s="1">
        <f t="shared" si="1"/>
        <v>0</v>
      </c>
    </row>
    <row r="33" spans="1:14" x14ac:dyDescent="0.25">
      <c r="A33"/>
      <c r="B33"/>
      <c r="C33"/>
      <c r="D33"/>
      <c r="E33"/>
      <c r="F33"/>
      <c r="G33"/>
      <c r="H33"/>
      <c r="J33" s="68">
        <f>IFERROR(VLOOKUP(A33,ago!A:H,8,0),0)</f>
        <v>0</v>
      </c>
      <c r="K33" s="70">
        <f t="shared" si="0"/>
        <v>0</v>
      </c>
      <c r="M33" s="1" t="e">
        <f>VLOOKUP(B33,Ref.!I:K,3,0)</f>
        <v>#N/A</v>
      </c>
      <c r="N33" s="1">
        <f t="shared" si="1"/>
        <v>0</v>
      </c>
    </row>
    <row r="34" spans="1:14" x14ac:dyDescent="0.25">
      <c r="A34"/>
      <c r="B34"/>
      <c r="C34"/>
      <c r="D34"/>
      <c r="E34"/>
      <c r="F34"/>
      <c r="G34"/>
      <c r="H34"/>
      <c r="J34" s="68">
        <f>IFERROR(VLOOKUP(A34,ago!A:H,8,0),0)</f>
        <v>0</v>
      </c>
      <c r="K34" s="70">
        <f t="shared" si="0"/>
        <v>0</v>
      </c>
      <c r="M34" s="1" t="e">
        <f>VLOOKUP(B34,Ref.!I:K,3,0)</f>
        <v>#N/A</v>
      </c>
      <c r="N34" s="1">
        <f t="shared" si="1"/>
        <v>0</v>
      </c>
    </row>
    <row r="35" spans="1:14" x14ac:dyDescent="0.25">
      <c r="A35"/>
      <c r="B35"/>
      <c r="C35"/>
      <c r="D35"/>
      <c r="E35"/>
      <c r="F35"/>
      <c r="G35"/>
      <c r="H35"/>
      <c r="J35" s="68">
        <f>IFERROR(VLOOKUP(A35,ago!A:H,8,0),0)</f>
        <v>0</v>
      </c>
      <c r="K35" s="70">
        <f t="shared" si="0"/>
        <v>0</v>
      </c>
      <c r="M35" s="1" t="e">
        <f>VLOOKUP(B35,Ref.!I:K,3,0)</f>
        <v>#N/A</v>
      </c>
      <c r="N35" s="1">
        <f t="shared" si="1"/>
        <v>0</v>
      </c>
    </row>
    <row r="36" spans="1:14" x14ac:dyDescent="0.25">
      <c r="A36"/>
      <c r="B36"/>
      <c r="C36"/>
      <c r="D36"/>
      <c r="E36"/>
      <c r="F36"/>
      <c r="G36"/>
      <c r="H36"/>
      <c r="J36" s="68">
        <f>IFERROR(VLOOKUP(A36,ago!A:H,8,0),0)</f>
        <v>0</v>
      </c>
      <c r="K36" s="70">
        <f t="shared" si="0"/>
        <v>0</v>
      </c>
      <c r="M36" s="1" t="e">
        <f>VLOOKUP(B36,Ref.!I:K,3,0)</f>
        <v>#N/A</v>
      </c>
      <c r="N36" s="1">
        <f t="shared" si="1"/>
        <v>0</v>
      </c>
    </row>
    <row r="37" spans="1:14" x14ac:dyDescent="0.25">
      <c r="A37"/>
      <c r="B37"/>
      <c r="C37"/>
      <c r="D37"/>
      <c r="E37"/>
      <c r="F37"/>
      <c r="G37"/>
      <c r="H37"/>
      <c r="J37" s="68">
        <f>IFERROR(VLOOKUP(A37,ago!A:H,8,0),0)</f>
        <v>0</v>
      </c>
      <c r="K37" s="70">
        <f t="shared" si="0"/>
        <v>0</v>
      </c>
      <c r="M37" s="1" t="e">
        <f>VLOOKUP(B37,Ref.!I:K,3,0)</f>
        <v>#N/A</v>
      </c>
      <c r="N37" s="1">
        <f t="shared" si="1"/>
        <v>0</v>
      </c>
    </row>
    <row r="38" spans="1:14" x14ac:dyDescent="0.25">
      <c r="A38"/>
      <c r="B38"/>
      <c r="C38"/>
      <c r="D38"/>
      <c r="E38"/>
      <c r="F38"/>
      <c r="G38"/>
      <c r="H38"/>
      <c r="J38" s="68">
        <f>IFERROR(VLOOKUP(A38,ago!A:H,8,0),0)</f>
        <v>0</v>
      </c>
      <c r="K38" s="70">
        <f t="shared" si="0"/>
        <v>0</v>
      </c>
      <c r="M38" s="1" t="e">
        <f>VLOOKUP(B38,Ref.!I:K,3,0)</f>
        <v>#N/A</v>
      </c>
      <c r="N38" s="1">
        <f t="shared" si="1"/>
        <v>0</v>
      </c>
    </row>
    <row r="39" spans="1:14" x14ac:dyDescent="0.25">
      <c r="A39"/>
      <c r="B39"/>
      <c r="C39"/>
      <c r="D39"/>
      <c r="E39"/>
      <c r="F39"/>
      <c r="G39"/>
      <c r="H39"/>
      <c r="J39" s="68">
        <f>IFERROR(VLOOKUP(A39,ago!A:H,8,0),0)</f>
        <v>0</v>
      </c>
      <c r="K39" s="70">
        <f t="shared" si="0"/>
        <v>0</v>
      </c>
      <c r="M39" s="1" t="e">
        <f>VLOOKUP(B39,Ref.!I:K,3,0)</f>
        <v>#N/A</v>
      </c>
      <c r="N39" s="1">
        <f t="shared" si="1"/>
        <v>0</v>
      </c>
    </row>
    <row r="40" spans="1:14" x14ac:dyDescent="0.25">
      <c r="A40"/>
      <c r="B40"/>
      <c r="C40"/>
      <c r="D40"/>
      <c r="E40"/>
      <c r="F40"/>
      <c r="G40"/>
      <c r="H40"/>
      <c r="J40" s="68">
        <f>IFERROR(VLOOKUP(A40,ago!A:H,8,0),0)</f>
        <v>0</v>
      </c>
      <c r="K40" s="70">
        <f t="shared" si="0"/>
        <v>0</v>
      </c>
      <c r="M40" s="1" t="e">
        <f>VLOOKUP(B40,Ref.!I:K,3,0)</f>
        <v>#N/A</v>
      </c>
      <c r="N40" s="1">
        <f t="shared" si="1"/>
        <v>0</v>
      </c>
    </row>
    <row r="41" spans="1:14" x14ac:dyDescent="0.25">
      <c r="A41"/>
      <c r="B41"/>
      <c r="C41"/>
      <c r="D41"/>
      <c r="E41"/>
      <c r="F41"/>
      <c r="G41"/>
      <c r="H41"/>
      <c r="J41" s="68">
        <f>IFERROR(VLOOKUP(A41,ago!A:H,8,0),0)</f>
        <v>0</v>
      </c>
      <c r="K41" s="70">
        <f t="shared" si="0"/>
        <v>0</v>
      </c>
      <c r="M41" s="1" t="e">
        <f>VLOOKUP(B41,Ref.!I:K,3,0)</f>
        <v>#N/A</v>
      </c>
      <c r="N41" s="1">
        <f t="shared" si="1"/>
        <v>0</v>
      </c>
    </row>
    <row r="42" spans="1:14" x14ac:dyDescent="0.25">
      <c r="A42"/>
      <c r="B42"/>
      <c r="C42"/>
      <c r="D42"/>
      <c r="E42"/>
      <c r="F42"/>
      <c r="G42"/>
      <c r="H42"/>
      <c r="J42" s="68">
        <f>IFERROR(VLOOKUP(A42,ago!A:H,8,0),0)</f>
        <v>0</v>
      </c>
      <c r="K42" s="70">
        <f t="shared" si="0"/>
        <v>0</v>
      </c>
      <c r="M42" s="1" t="e">
        <f>VLOOKUP(B42,Ref.!I:K,3,0)</f>
        <v>#N/A</v>
      </c>
      <c r="N42" s="1">
        <f t="shared" si="1"/>
        <v>0</v>
      </c>
    </row>
    <row r="43" spans="1:14" x14ac:dyDescent="0.25">
      <c r="A43"/>
      <c r="B43"/>
      <c r="C43"/>
      <c r="D43" s="108"/>
      <c r="E43" s="108"/>
      <c r="F43" s="108"/>
      <c r="G43" s="108"/>
      <c r="H43" s="108"/>
      <c r="J43" s="68">
        <f>IFERROR(VLOOKUP(A43,ago!A:H,8,0),0)</f>
        <v>0</v>
      </c>
      <c r="K43" s="70">
        <f t="shared" si="0"/>
        <v>0</v>
      </c>
      <c r="M43" s="1" t="e">
        <f>VLOOKUP(B43,Ref.!I:K,3,0)</f>
        <v>#N/A</v>
      </c>
      <c r="N43" s="1">
        <f t="shared" si="1"/>
        <v>0</v>
      </c>
    </row>
    <row r="44" spans="1:14" x14ac:dyDescent="0.25">
      <c r="A44"/>
      <c r="B44"/>
      <c r="C44"/>
      <c r="D44"/>
      <c r="E44"/>
      <c r="F44"/>
      <c r="G44"/>
      <c r="H44"/>
      <c r="J44" s="68">
        <f>IFERROR(VLOOKUP(A44,ago!A:H,8,0),0)</f>
        <v>0</v>
      </c>
      <c r="K44" s="70">
        <f t="shared" si="0"/>
        <v>0</v>
      </c>
      <c r="M44" s="1" t="e">
        <f>VLOOKUP(B44,Ref.!I:K,3,0)</f>
        <v>#N/A</v>
      </c>
      <c r="N44" s="1">
        <f t="shared" si="1"/>
        <v>0</v>
      </c>
    </row>
    <row r="45" spans="1:14" x14ac:dyDescent="0.25">
      <c r="A45"/>
      <c r="B45"/>
      <c r="C45"/>
      <c r="D45"/>
      <c r="E45"/>
      <c r="F45"/>
      <c r="G45"/>
      <c r="H45"/>
      <c r="J45" s="68">
        <f>IFERROR(VLOOKUP(A45,ago!A:H,8,0),0)</f>
        <v>0</v>
      </c>
      <c r="K45" s="70">
        <f t="shared" si="0"/>
        <v>0</v>
      </c>
      <c r="M45" s="1" t="e">
        <f>VLOOKUP(B45,Ref.!I:K,3,0)</f>
        <v>#N/A</v>
      </c>
      <c r="N45" s="1">
        <f t="shared" si="1"/>
        <v>0</v>
      </c>
    </row>
    <row r="46" spans="1:14" x14ac:dyDescent="0.25">
      <c r="A46"/>
      <c r="B46"/>
      <c r="C46"/>
      <c r="D46"/>
      <c r="E46"/>
      <c r="F46"/>
      <c r="G46"/>
      <c r="H46"/>
      <c r="J46" s="68">
        <f>IFERROR(VLOOKUP(A46,ago!A:H,8,0),0)</f>
        <v>0</v>
      </c>
      <c r="K46" s="70">
        <f t="shared" si="0"/>
        <v>0</v>
      </c>
      <c r="M46" s="1" t="e">
        <f>VLOOKUP(B46,Ref.!I:K,3,0)</f>
        <v>#N/A</v>
      </c>
      <c r="N46" s="1">
        <f t="shared" si="1"/>
        <v>0</v>
      </c>
    </row>
    <row r="47" spans="1:14" x14ac:dyDescent="0.25">
      <c r="A47"/>
      <c r="B47"/>
      <c r="C47"/>
      <c r="D47"/>
      <c r="E47" s="108"/>
      <c r="F47" s="108"/>
      <c r="G47"/>
      <c r="H47"/>
      <c r="J47" s="68">
        <f>IFERROR(VLOOKUP(A47,ago!A:H,8,0),0)</f>
        <v>0</v>
      </c>
      <c r="K47" s="70">
        <f t="shared" si="0"/>
        <v>0</v>
      </c>
      <c r="M47" s="1" t="e">
        <f>VLOOKUP(B47,Ref.!I:K,3,0)</f>
        <v>#N/A</v>
      </c>
      <c r="N47" s="1">
        <f t="shared" si="1"/>
        <v>0</v>
      </c>
    </row>
    <row r="48" spans="1:14" x14ac:dyDescent="0.25">
      <c r="A48"/>
      <c r="B48"/>
      <c r="C48"/>
      <c r="D48"/>
      <c r="E48" s="108"/>
      <c r="F48" s="108"/>
      <c r="G48"/>
      <c r="H48"/>
      <c r="J48" s="68">
        <f>IFERROR(VLOOKUP(A48,ago!A:H,8,0),0)</f>
        <v>0</v>
      </c>
      <c r="K48" s="70">
        <f t="shared" si="0"/>
        <v>0</v>
      </c>
      <c r="M48" s="1" t="e">
        <f>VLOOKUP(B48,Ref.!I:K,3,0)</f>
        <v>#N/A</v>
      </c>
      <c r="N48" s="1">
        <f t="shared" si="1"/>
        <v>0</v>
      </c>
    </row>
    <row r="49" spans="1:14" x14ac:dyDescent="0.25">
      <c r="A49"/>
      <c r="B49"/>
      <c r="C49"/>
      <c r="D49"/>
      <c r="E49" s="108"/>
      <c r="F49" s="108"/>
      <c r="G49"/>
      <c r="H49"/>
      <c r="J49" s="68">
        <f>IFERROR(VLOOKUP(A49,ago!A:H,8,0),0)</f>
        <v>0</v>
      </c>
      <c r="K49" s="70">
        <f t="shared" si="0"/>
        <v>0</v>
      </c>
      <c r="M49" s="1" t="e">
        <f>VLOOKUP(B49,Ref.!I:K,3,0)</f>
        <v>#N/A</v>
      </c>
      <c r="N49" s="1">
        <f t="shared" si="1"/>
        <v>0</v>
      </c>
    </row>
    <row r="50" spans="1:14" x14ac:dyDescent="0.25">
      <c r="A50"/>
      <c r="B50"/>
      <c r="C50"/>
      <c r="D50"/>
      <c r="E50" s="108"/>
      <c r="F50" s="108"/>
      <c r="G50"/>
      <c r="H50"/>
      <c r="J50" s="68">
        <f>IFERROR(VLOOKUP(A50,ago!A:H,8,0),0)</f>
        <v>0</v>
      </c>
      <c r="K50" s="70">
        <f t="shared" si="0"/>
        <v>0</v>
      </c>
      <c r="M50" s="1" t="e">
        <f>VLOOKUP(B50,Ref.!I:K,3,0)</f>
        <v>#N/A</v>
      </c>
      <c r="N50" s="1">
        <f t="shared" si="1"/>
        <v>0</v>
      </c>
    </row>
    <row r="51" spans="1:14" x14ac:dyDescent="0.25">
      <c r="A51"/>
      <c r="B51"/>
      <c r="C51"/>
      <c r="D51"/>
      <c r="E51"/>
      <c r="F51"/>
      <c r="G51"/>
      <c r="H51"/>
      <c r="J51" s="68">
        <f>IFERROR(VLOOKUP(A51,ago!A:H,8,0),0)</f>
        <v>0</v>
      </c>
      <c r="K51" s="70">
        <f t="shared" si="0"/>
        <v>0</v>
      </c>
      <c r="M51" s="1" t="e">
        <f>VLOOKUP(B51,Ref.!I:K,3,0)</f>
        <v>#N/A</v>
      </c>
      <c r="N51" s="1">
        <f t="shared" si="1"/>
        <v>0</v>
      </c>
    </row>
    <row r="52" spans="1:14" x14ac:dyDescent="0.25">
      <c r="A52"/>
      <c r="B52"/>
      <c r="C52"/>
      <c r="D52"/>
      <c r="E52"/>
      <c r="F52"/>
      <c r="G52"/>
      <c r="H52"/>
      <c r="J52" s="68">
        <f>IFERROR(VLOOKUP(A52,ago!A:H,8,0),0)</f>
        <v>0</v>
      </c>
      <c r="K52" s="70">
        <f t="shared" si="0"/>
        <v>0</v>
      </c>
      <c r="M52" s="1" t="e">
        <f>VLOOKUP(B52,Ref.!I:K,3,0)</f>
        <v>#N/A</v>
      </c>
      <c r="N52" s="1">
        <f t="shared" si="1"/>
        <v>0</v>
      </c>
    </row>
    <row r="53" spans="1:14" x14ac:dyDescent="0.25">
      <c r="A53"/>
      <c r="B53"/>
      <c r="C53"/>
      <c r="D53"/>
      <c r="E53" s="108"/>
      <c r="F53" s="108"/>
      <c r="G53"/>
      <c r="H53"/>
      <c r="J53" s="68">
        <f>IFERROR(VLOOKUP(A53,ago!A:H,8,0),0)</f>
        <v>0</v>
      </c>
      <c r="K53" s="70">
        <f t="shared" si="0"/>
        <v>0</v>
      </c>
      <c r="M53" s="1" t="e">
        <f>VLOOKUP(B53,Ref.!I:K,3,0)</f>
        <v>#N/A</v>
      </c>
      <c r="N53" s="1">
        <f t="shared" si="1"/>
        <v>0</v>
      </c>
    </row>
    <row r="54" spans="1:14" x14ac:dyDescent="0.25">
      <c r="A54"/>
      <c r="B54"/>
      <c r="C54"/>
      <c r="D54"/>
      <c r="E54"/>
      <c r="F54"/>
      <c r="G54"/>
      <c r="H54"/>
      <c r="J54" s="68">
        <f>IFERROR(VLOOKUP(A54,ago!A:H,8,0),0)</f>
        <v>0</v>
      </c>
      <c r="K54" s="70">
        <f t="shared" si="0"/>
        <v>0</v>
      </c>
      <c r="M54" s="1" t="e">
        <f>VLOOKUP(B54,Ref.!I:K,3,0)</f>
        <v>#N/A</v>
      </c>
      <c r="N54" s="1">
        <f t="shared" si="1"/>
        <v>0</v>
      </c>
    </row>
    <row r="55" spans="1:14" x14ac:dyDescent="0.25">
      <c r="A55"/>
      <c r="B55"/>
      <c r="C55"/>
      <c r="D55"/>
      <c r="E55"/>
      <c r="F55"/>
      <c r="G55"/>
      <c r="H55"/>
      <c r="J55" s="68">
        <f>IFERROR(VLOOKUP(A55,ago!A:H,8,0),0)</f>
        <v>0</v>
      </c>
      <c r="K55" s="70">
        <f t="shared" si="0"/>
        <v>0</v>
      </c>
      <c r="M55" s="1" t="e">
        <f>VLOOKUP(B55,Ref.!I:K,3,0)</f>
        <v>#N/A</v>
      </c>
      <c r="N55" s="1">
        <f t="shared" si="1"/>
        <v>0</v>
      </c>
    </row>
    <row r="56" spans="1:14" x14ac:dyDescent="0.25">
      <c r="A56"/>
      <c r="B56"/>
      <c r="C56"/>
      <c r="D56"/>
      <c r="E56"/>
      <c r="F56"/>
      <c r="G56"/>
      <c r="H56"/>
      <c r="J56" s="68">
        <f>IFERROR(VLOOKUP(A56,ago!A:H,8,0),0)</f>
        <v>0</v>
      </c>
      <c r="K56" s="70">
        <f t="shared" si="0"/>
        <v>0</v>
      </c>
      <c r="M56" s="1" t="e">
        <f>VLOOKUP(B56,Ref.!I:K,3,0)</f>
        <v>#N/A</v>
      </c>
      <c r="N56" s="1">
        <f t="shared" si="1"/>
        <v>0</v>
      </c>
    </row>
    <row r="57" spans="1:14" x14ac:dyDescent="0.25">
      <c r="A57"/>
      <c r="B57"/>
      <c r="C57"/>
      <c r="D57"/>
      <c r="E57"/>
      <c r="F57"/>
      <c r="G57"/>
      <c r="H57"/>
      <c r="J57" s="68">
        <f>IFERROR(VLOOKUP(A57,ago!A:H,8,0),0)</f>
        <v>0</v>
      </c>
      <c r="K57" s="70">
        <f t="shared" si="0"/>
        <v>0</v>
      </c>
      <c r="M57" s="1" t="e">
        <f>VLOOKUP(B57,Ref.!I:K,3,0)</f>
        <v>#N/A</v>
      </c>
      <c r="N57" s="1">
        <f t="shared" si="1"/>
        <v>0</v>
      </c>
    </row>
    <row r="58" spans="1:14" x14ac:dyDescent="0.25">
      <c r="A58"/>
      <c r="B58"/>
      <c r="C58"/>
      <c r="D58"/>
      <c r="E58" s="108"/>
      <c r="F58" s="108"/>
      <c r="G58"/>
      <c r="H58"/>
      <c r="J58" s="68">
        <f>IFERROR(VLOOKUP(A58,ago!A:H,8,0),0)</f>
        <v>0</v>
      </c>
      <c r="K58" s="70">
        <f t="shared" si="0"/>
        <v>0</v>
      </c>
      <c r="M58" s="1" t="e">
        <f>VLOOKUP(B58,Ref.!I:K,3,0)</f>
        <v>#N/A</v>
      </c>
      <c r="N58" s="1">
        <f t="shared" si="1"/>
        <v>0</v>
      </c>
    </row>
    <row r="59" spans="1:14" x14ac:dyDescent="0.25">
      <c r="A59"/>
      <c r="B59"/>
      <c r="C59"/>
      <c r="D59"/>
      <c r="E59"/>
      <c r="F59"/>
      <c r="G59"/>
      <c r="H59"/>
      <c r="J59" s="68">
        <f>IFERROR(VLOOKUP(A59,ago!A:H,8,0),0)</f>
        <v>0</v>
      </c>
      <c r="K59" s="70">
        <f t="shared" si="0"/>
        <v>0</v>
      </c>
      <c r="M59" s="1" t="e">
        <f>VLOOKUP(B59,Ref.!I:K,3,0)</f>
        <v>#N/A</v>
      </c>
      <c r="N59" s="1">
        <f t="shared" si="1"/>
        <v>0</v>
      </c>
    </row>
    <row r="60" spans="1:14" x14ac:dyDescent="0.25">
      <c r="A60"/>
      <c r="B60"/>
      <c r="C60"/>
      <c r="D60"/>
      <c r="E60"/>
      <c r="F60"/>
      <c r="G60"/>
      <c r="H60"/>
      <c r="J60" s="68">
        <f>IFERROR(VLOOKUP(A60,ago!A:H,8,0),0)</f>
        <v>0</v>
      </c>
      <c r="K60" s="70">
        <f t="shared" si="0"/>
        <v>0</v>
      </c>
      <c r="M60" s="1" t="e">
        <f>VLOOKUP(B60,Ref.!I:K,3,0)</f>
        <v>#N/A</v>
      </c>
      <c r="N60" s="1">
        <f t="shared" si="1"/>
        <v>0</v>
      </c>
    </row>
    <row r="61" spans="1:14" x14ac:dyDescent="0.25">
      <c r="A61"/>
      <c r="B61"/>
      <c r="C61"/>
      <c r="D61" s="108"/>
      <c r="E61" s="108"/>
      <c r="F61" s="108"/>
      <c r="G61"/>
      <c r="H61" s="108"/>
      <c r="J61" s="68">
        <f>IFERROR(VLOOKUP(A61,ago!A:H,8,0),0)</f>
        <v>0</v>
      </c>
      <c r="K61" s="70">
        <f t="shared" si="0"/>
        <v>0</v>
      </c>
      <c r="M61" s="1" t="e">
        <f>VLOOKUP(B61,Ref.!I:K,3,0)</f>
        <v>#N/A</v>
      </c>
      <c r="N61" s="1">
        <f t="shared" si="1"/>
        <v>0</v>
      </c>
    </row>
    <row r="62" spans="1:14" x14ac:dyDescent="0.25">
      <c r="A62"/>
      <c r="B62"/>
      <c r="C62"/>
      <c r="D62"/>
      <c r="E62"/>
      <c r="F62"/>
      <c r="G62"/>
      <c r="H62"/>
      <c r="J62" s="68">
        <f>IFERROR(VLOOKUP(A62,ago!A:H,8,0),0)</f>
        <v>0</v>
      </c>
      <c r="K62" s="70">
        <f t="shared" si="0"/>
        <v>0</v>
      </c>
      <c r="M62" s="1" t="e">
        <f>VLOOKUP(B62,Ref.!I:K,3,0)</f>
        <v>#N/A</v>
      </c>
      <c r="N62" s="1">
        <f t="shared" si="1"/>
        <v>0</v>
      </c>
    </row>
    <row r="63" spans="1:14" x14ac:dyDescent="0.25">
      <c r="A63"/>
      <c r="B63"/>
      <c r="C63"/>
      <c r="D63"/>
      <c r="E63" s="108"/>
      <c r="F63" s="108"/>
      <c r="G63" s="108"/>
      <c r="H63" s="108"/>
      <c r="J63" s="68">
        <f>IFERROR(VLOOKUP(A63,ago!A:H,8,0),0)</f>
        <v>0</v>
      </c>
      <c r="K63" s="70">
        <f t="shared" si="0"/>
        <v>0</v>
      </c>
      <c r="M63" s="1" t="e">
        <f>VLOOKUP(B63,Ref.!I:K,3,0)</f>
        <v>#N/A</v>
      </c>
      <c r="N63" s="1">
        <f t="shared" si="1"/>
        <v>0</v>
      </c>
    </row>
    <row r="64" spans="1:14" x14ac:dyDescent="0.25">
      <c r="A64"/>
      <c r="B64"/>
      <c r="C64"/>
      <c r="D64"/>
      <c r="E64" s="108"/>
      <c r="F64" s="108"/>
      <c r="G64"/>
      <c r="H64"/>
      <c r="J64" s="68">
        <f>IFERROR(VLOOKUP(A64,ago!A:H,8,0),0)</f>
        <v>0</v>
      </c>
      <c r="K64" s="70">
        <f t="shared" si="0"/>
        <v>0</v>
      </c>
      <c r="M64" s="1" t="e">
        <f>VLOOKUP(B64,Ref.!I:K,3,0)</f>
        <v>#N/A</v>
      </c>
      <c r="N64" s="1">
        <f t="shared" si="1"/>
        <v>0</v>
      </c>
    </row>
    <row r="65" spans="1:14" x14ac:dyDescent="0.25">
      <c r="A65"/>
      <c r="B65"/>
      <c r="C65"/>
      <c r="D65" s="108"/>
      <c r="E65"/>
      <c r="F65"/>
      <c r="G65"/>
      <c r="H65" s="108"/>
      <c r="J65" s="68">
        <f>IFERROR(VLOOKUP(A65,ago!A:H,8,0),0)</f>
        <v>0</v>
      </c>
      <c r="K65" s="70">
        <f t="shared" si="0"/>
        <v>0</v>
      </c>
      <c r="M65" s="1" t="e">
        <f>VLOOKUP(B65,Ref.!I:K,3,0)</f>
        <v>#N/A</v>
      </c>
      <c r="N65" s="1">
        <f t="shared" si="1"/>
        <v>0</v>
      </c>
    </row>
    <row r="66" spans="1:14" x14ac:dyDescent="0.25">
      <c r="A66"/>
      <c r="B66"/>
      <c r="C66"/>
      <c r="D66"/>
      <c r="E66"/>
      <c r="F66"/>
      <c r="G66"/>
      <c r="H66"/>
      <c r="J66" s="68">
        <f>IFERROR(VLOOKUP(A66,ago!A:H,8,0),0)</f>
        <v>0</v>
      </c>
      <c r="K66" s="70">
        <f t="shared" ref="K66:K129" si="2">D66-J66</f>
        <v>0</v>
      </c>
      <c r="M66" s="1" t="e">
        <f>VLOOKUP(B66,Ref.!I:K,3,0)</f>
        <v>#N/A</v>
      </c>
      <c r="N66" s="1">
        <f t="shared" si="1"/>
        <v>0</v>
      </c>
    </row>
    <row r="67" spans="1:14" x14ac:dyDescent="0.25">
      <c r="A67"/>
      <c r="B67"/>
      <c r="C67"/>
      <c r="D67"/>
      <c r="E67"/>
      <c r="F67"/>
      <c r="G67"/>
      <c r="H67"/>
      <c r="J67" s="68">
        <f>IFERROR(VLOOKUP(A67,ago!A:H,8,0),0)</f>
        <v>0</v>
      </c>
      <c r="K67" s="70">
        <f t="shared" si="2"/>
        <v>0</v>
      </c>
      <c r="M67" s="1" t="e">
        <f>VLOOKUP(B67,Ref.!I:K,3,0)</f>
        <v>#N/A</v>
      </c>
      <c r="N67" s="1">
        <f t="shared" ref="N67:N130" si="3">LEN(A67)</f>
        <v>0</v>
      </c>
    </row>
    <row r="68" spans="1:14" x14ac:dyDescent="0.25">
      <c r="A68"/>
      <c r="B68"/>
      <c r="C68"/>
      <c r="D68"/>
      <c r="E68"/>
      <c r="F68"/>
      <c r="G68"/>
      <c r="H68"/>
      <c r="J68" s="68">
        <f>IFERROR(VLOOKUP(A68,ago!A:H,8,0),0)</f>
        <v>0</v>
      </c>
      <c r="K68" s="70">
        <f t="shared" si="2"/>
        <v>0</v>
      </c>
      <c r="M68" s="1" t="e">
        <f>VLOOKUP(B68,Ref.!I:K,3,0)</f>
        <v>#N/A</v>
      </c>
      <c r="N68" s="1">
        <f t="shared" si="3"/>
        <v>0</v>
      </c>
    </row>
    <row r="69" spans="1:14" x14ac:dyDescent="0.25">
      <c r="A69"/>
      <c r="B69"/>
      <c r="C69"/>
      <c r="D69"/>
      <c r="E69"/>
      <c r="F69"/>
      <c r="G69"/>
      <c r="H69"/>
      <c r="J69" s="68">
        <f>IFERROR(VLOOKUP(A69,ago!A:H,8,0),0)</f>
        <v>0</v>
      </c>
      <c r="K69" s="70">
        <f t="shared" si="2"/>
        <v>0</v>
      </c>
      <c r="M69" s="1" t="e">
        <f>VLOOKUP(B69,Ref.!I:K,3,0)</f>
        <v>#N/A</v>
      </c>
      <c r="N69" s="1">
        <f t="shared" si="3"/>
        <v>0</v>
      </c>
    </row>
    <row r="70" spans="1:14" x14ac:dyDescent="0.25">
      <c r="A70"/>
      <c r="B70"/>
      <c r="C70"/>
      <c r="D70"/>
      <c r="E70"/>
      <c r="F70"/>
      <c r="G70"/>
      <c r="H70"/>
      <c r="J70" s="68">
        <f>IFERROR(VLOOKUP(A70,ago!A:H,8,0),0)</f>
        <v>0</v>
      </c>
      <c r="K70" s="70">
        <f t="shared" si="2"/>
        <v>0</v>
      </c>
      <c r="M70" s="1" t="e">
        <f>VLOOKUP(B70,Ref.!I:K,3,0)</f>
        <v>#N/A</v>
      </c>
      <c r="N70" s="1">
        <f t="shared" si="3"/>
        <v>0</v>
      </c>
    </row>
    <row r="71" spans="1:14" x14ac:dyDescent="0.25">
      <c r="A71"/>
      <c r="B71"/>
      <c r="C71"/>
      <c r="D71"/>
      <c r="E71"/>
      <c r="F71"/>
      <c r="G71"/>
      <c r="H71"/>
      <c r="J71" s="68">
        <f>IFERROR(VLOOKUP(A71,ago!A:H,8,0),0)</f>
        <v>0</v>
      </c>
      <c r="K71" s="70">
        <f t="shared" si="2"/>
        <v>0</v>
      </c>
      <c r="M71" s="1" t="e">
        <f>VLOOKUP(B71,Ref.!I:K,3,0)</f>
        <v>#N/A</v>
      </c>
      <c r="N71" s="1">
        <f t="shared" si="3"/>
        <v>0</v>
      </c>
    </row>
    <row r="72" spans="1:14" x14ac:dyDescent="0.25">
      <c r="A72"/>
      <c r="B72"/>
      <c r="C72"/>
      <c r="D72"/>
      <c r="E72" s="108"/>
      <c r="F72" s="108"/>
      <c r="G72"/>
      <c r="H72"/>
      <c r="J72" s="68">
        <f>IFERROR(VLOOKUP(A72,ago!A:H,8,0),0)</f>
        <v>0</v>
      </c>
      <c r="K72" s="70">
        <f t="shared" si="2"/>
        <v>0</v>
      </c>
      <c r="M72" s="1" t="e">
        <f>VLOOKUP(B72,Ref.!I:K,3,0)</f>
        <v>#N/A</v>
      </c>
      <c r="N72" s="1">
        <f t="shared" si="3"/>
        <v>0</v>
      </c>
    </row>
    <row r="73" spans="1:14" x14ac:dyDescent="0.25">
      <c r="A73"/>
      <c r="B73"/>
      <c r="C73"/>
      <c r="D73"/>
      <c r="E73"/>
      <c r="F73"/>
      <c r="G73"/>
      <c r="H73"/>
      <c r="J73" s="68">
        <f>IFERROR(VLOOKUP(A73,ago!A:H,8,0),0)</f>
        <v>0</v>
      </c>
      <c r="K73" s="70">
        <f t="shared" si="2"/>
        <v>0</v>
      </c>
      <c r="M73" s="1" t="e">
        <f>VLOOKUP(B73,Ref.!I:K,3,0)</f>
        <v>#N/A</v>
      </c>
      <c r="N73" s="1">
        <f t="shared" si="3"/>
        <v>0</v>
      </c>
    </row>
    <row r="74" spans="1:14" x14ac:dyDescent="0.25">
      <c r="A74"/>
      <c r="B74"/>
      <c r="C74"/>
      <c r="D74"/>
      <c r="E74" s="108"/>
      <c r="F74" s="108"/>
      <c r="G74"/>
      <c r="H74"/>
      <c r="J74" s="68">
        <f>IFERROR(VLOOKUP(A74,ago!A:H,8,0),0)</f>
        <v>0</v>
      </c>
      <c r="K74" s="70">
        <f t="shared" si="2"/>
        <v>0</v>
      </c>
      <c r="M74" s="1" t="e">
        <f>VLOOKUP(B74,Ref.!I:K,3,0)</f>
        <v>#N/A</v>
      </c>
      <c r="N74" s="1">
        <f t="shared" si="3"/>
        <v>0</v>
      </c>
    </row>
    <row r="75" spans="1:14" x14ac:dyDescent="0.25">
      <c r="A75"/>
      <c r="B75"/>
      <c r="C75"/>
      <c r="D75"/>
      <c r="E75"/>
      <c r="F75"/>
      <c r="G75"/>
      <c r="H75"/>
      <c r="J75" s="68">
        <f>IFERROR(VLOOKUP(A75,ago!A:H,8,0),0)</f>
        <v>0</v>
      </c>
      <c r="K75" s="70">
        <f t="shared" si="2"/>
        <v>0</v>
      </c>
      <c r="M75" s="1" t="e">
        <f>VLOOKUP(B75,Ref.!I:K,3,0)</f>
        <v>#N/A</v>
      </c>
      <c r="N75" s="1">
        <f t="shared" si="3"/>
        <v>0</v>
      </c>
    </row>
    <row r="76" spans="1:14" x14ac:dyDescent="0.25">
      <c r="A76"/>
      <c r="B76"/>
      <c r="C76"/>
      <c r="D76"/>
      <c r="E76"/>
      <c r="F76"/>
      <c r="G76"/>
      <c r="H76"/>
      <c r="J76" s="68">
        <f>IFERROR(VLOOKUP(A76,ago!A:H,8,0),0)</f>
        <v>0</v>
      </c>
      <c r="K76" s="70">
        <f t="shared" si="2"/>
        <v>0</v>
      </c>
      <c r="M76" s="1" t="e">
        <f>VLOOKUP(B76,Ref.!I:K,3,0)</f>
        <v>#N/A</v>
      </c>
      <c r="N76" s="1">
        <f t="shared" si="3"/>
        <v>0</v>
      </c>
    </row>
    <row r="77" spans="1:14" x14ac:dyDescent="0.25">
      <c r="A77"/>
      <c r="B77"/>
      <c r="C77"/>
      <c r="D77"/>
      <c r="E77"/>
      <c r="F77"/>
      <c r="G77"/>
      <c r="H77"/>
      <c r="J77" s="68">
        <f>IFERROR(VLOOKUP(A77,ago!A:H,8,0),0)</f>
        <v>0</v>
      </c>
      <c r="K77" s="70">
        <f t="shared" si="2"/>
        <v>0</v>
      </c>
      <c r="M77" s="1" t="e">
        <f>VLOOKUP(B77,Ref.!I:K,3,0)</f>
        <v>#N/A</v>
      </c>
      <c r="N77" s="1">
        <f t="shared" si="3"/>
        <v>0</v>
      </c>
    </row>
    <row r="78" spans="1:14" x14ac:dyDescent="0.25">
      <c r="A78"/>
      <c r="B78"/>
      <c r="C78"/>
      <c r="D78"/>
      <c r="E78"/>
      <c r="F78"/>
      <c r="G78"/>
      <c r="H78"/>
      <c r="J78" s="68">
        <f>IFERROR(VLOOKUP(A78,ago!A:H,8,0),0)</f>
        <v>0</v>
      </c>
      <c r="K78" s="70">
        <f t="shared" si="2"/>
        <v>0</v>
      </c>
      <c r="M78" s="1" t="e">
        <f>VLOOKUP(B78,Ref.!I:K,3,0)</f>
        <v>#N/A</v>
      </c>
      <c r="N78" s="1">
        <f t="shared" si="3"/>
        <v>0</v>
      </c>
    </row>
    <row r="79" spans="1:14" x14ac:dyDescent="0.25">
      <c r="A79"/>
      <c r="B79"/>
      <c r="C79"/>
      <c r="D79"/>
      <c r="E79"/>
      <c r="F79"/>
      <c r="G79"/>
      <c r="H79"/>
      <c r="J79" s="68">
        <f>IFERROR(VLOOKUP(A79,ago!A:H,8,0),0)</f>
        <v>0</v>
      </c>
      <c r="K79" s="70">
        <f t="shared" si="2"/>
        <v>0</v>
      </c>
      <c r="M79" s="1" t="e">
        <f>VLOOKUP(B79,Ref.!I:K,3,0)</f>
        <v>#N/A</v>
      </c>
      <c r="N79" s="1">
        <f t="shared" si="3"/>
        <v>0</v>
      </c>
    </row>
    <row r="80" spans="1:14" x14ac:dyDescent="0.25">
      <c r="A80"/>
      <c r="B80"/>
      <c r="C80"/>
      <c r="D80"/>
      <c r="E80" s="108"/>
      <c r="F80" s="108"/>
      <c r="G80" s="108"/>
      <c r="H80" s="108"/>
      <c r="J80" s="68">
        <f>IFERROR(VLOOKUP(A80,ago!A:H,8,0),0)</f>
        <v>0</v>
      </c>
      <c r="K80" s="70">
        <f t="shared" si="2"/>
        <v>0</v>
      </c>
      <c r="M80" s="1" t="e">
        <f>VLOOKUP(B80,Ref.!I:K,3,0)</f>
        <v>#N/A</v>
      </c>
      <c r="N80" s="1">
        <f t="shared" si="3"/>
        <v>0</v>
      </c>
    </row>
    <row r="81" spans="1:14" x14ac:dyDescent="0.25">
      <c r="A81"/>
      <c r="B81"/>
      <c r="C81"/>
      <c r="D81"/>
      <c r="E81"/>
      <c r="F81"/>
      <c r="G81"/>
      <c r="H81"/>
      <c r="J81" s="68">
        <f>IFERROR(VLOOKUP(A81,ago!A:H,8,0),0)</f>
        <v>0</v>
      </c>
      <c r="K81" s="70">
        <f t="shared" si="2"/>
        <v>0</v>
      </c>
      <c r="M81" s="1" t="e">
        <f>VLOOKUP(B81,Ref.!I:K,3,0)</f>
        <v>#N/A</v>
      </c>
      <c r="N81" s="1">
        <f t="shared" si="3"/>
        <v>0</v>
      </c>
    </row>
    <row r="82" spans="1:14" x14ac:dyDescent="0.25">
      <c r="A82"/>
      <c r="B82"/>
      <c r="C82"/>
      <c r="D82"/>
      <c r="E82"/>
      <c r="F82"/>
      <c r="G82"/>
      <c r="H82"/>
      <c r="J82" s="68">
        <f>IFERROR(VLOOKUP(A82,ago!A:H,8,0),0)</f>
        <v>0</v>
      </c>
      <c r="K82" s="70">
        <f t="shared" si="2"/>
        <v>0</v>
      </c>
      <c r="M82" s="1" t="e">
        <f>VLOOKUP(B82,Ref.!I:K,3,0)</f>
        <v>#N/A</v>
      </c>
      <c r="N82" s="1">
        <f t="shared" si="3"/>
        <v>0</v>
      </c>
    </row>
    <row r="83" spans="1:14" x14ac:dyDescent="0.25">
      <c r="A83"/>
      <c r="B83"/>
      <c r="C83"/>
      <c r="D83"/>
      <c r="E83" s="108"/>
      <c r="F83" s="108"/>
      <c r="G83"/>
      <c r="H83"/>
      <c r="J83" s="68">
        <f>IFERROR(VLOOKUP(A83,ago!A:H,8,0),0)</f>
        <v>0</v>
      </c>
      <c r="K83" s="70">
        <f t="shared" si="2"/>
        <v>0</v>
      </c>
      <c r="M83" s="1" t="e">
        <f>VLOOKUP(B83,Ref.!I:K,3,0)</f>
        <v>#N/A</v>
      </c>
      <c r="N83" s="1">
        <f t="shared" si="3"/>
        <v>0</v>
      </c>
    </row>
    <row r="84" spans="1:14" x14ac:dyDescent="0.25">
      <c r="A84"/>
      <c r="B84"/>
      <c r="C84"/>
      <c r="D84"/>
      <c r="E84" s="108"/>
      <c r="F84" s="108"/>
      <c r="G84"/>
      <c r="H84"/>
      <c r="J84" s="68">
        <f>IFERROR(VLOOKUP(A84,ago!A:H,8,0),0)</f>
        <v>0</v>
      </c>
      <c r="K84" s="70">
        <f t="shared" si="2"/>
        <v>0</v>
      </c>
      <c r="M84" s="1" t="e">
        <f>VLOOKUP(B84,Ref.!I:K,3,0)</f>
        <v>#N/A</v>
      </c>
      <c r="N84" s="1">
        <f t="shared" si="3"/>
        <v>0</v>
      </c>
    </row>
    <row r="85" spans="1:14" x14ac:dyDescent="0.25">
      <c r="A85"/>
      <c r="B85"/>
      <c r="C85"/>
      <c r="D85"/>
      <c r="E85" s="108"/>
      <c r="F85" s="108"/>
      <c r="G85"/>
      <c r="H85"/>
      <c r="J85" s="68">
        <f>IFERROR(VLOOKUP(A85,ago!A:H,8,0),0)</f>
        <v>0</v>
      </c>
      <c r="K85" s="70">
        <f t="shared" si="2"/>
        <v>0</v>
      </c>
      <c r="M85" s="1" t="e">
        <f>VLOOKUP(B85,Ref.!I:K,3,0)</f>
        <v>#N/A</v>
      </c>
      <c r="N85" s="1">
        <f t="shared" si="3"/>
        <v>0</v>
      </c>
    </row>
    <row r="86" spans="1:14" x14ac:dyDescent="0.25">
      <c r="A86"/>
      <c r="B86"/>
      <c r="C86"/>
      <c r="D86"/>
      <c r="E86" s="108"/>
      <c r="F86" s="108"/>
      <c r="G86"/>
      <c r="H86"/>
      <c r="J86" s="68">
        <f>IFERROR(VLOOKUP(A86,ago!A:H,8,0),0)</f>
        <v>0</v>
      </c>
      <c r="K86" s="70">
        <f t="shared" si="2"/>
        <v>0</v>
      </c>
      <c r="M86" s="1" t="e">
        <f>VLOOKUP(B86,Ref.!I:K,3,0)</f>
        <v>#N/A</v>
      </c>
      <c r="N86" s="1">
        <f t="shared" si="3"/>
        <v>0</v>
      </c>
    </row>
    <row r="87" spans="1:14" x14ac:dyDescent="0.25">
      <c r="A87"/>
      <c r="B87"/>
      <c r="C87"/>
      <c r="D87"/>
      <c r="E87"/>
      <c r="F87"/>
      <c r="G87"/>
      <c r="H87"/>
      <c r="J87" s="68">
        <f>IFERROR(VLOOKUP(A87,ago!A:H,8,0),0)</f>
        <v>0</v>
      </c>
      <c r="K87" s="70">
        <f t="shared" si="2"/>
        <v>0</v>
      </c>
      <c r="M87" s="1" t="e">
        <f>VLOOKUP(B87,Ref.!I:K,3,0)</f>
        <v>#N/A</v>
      </c>
      <c r="N87" s="1">
        <f t="shared" si="3"/>
        <v>0</v>
      </c>
    </row>
    <row r="88" spans="1:14" x14ac:dyDescent="0.25">
      <c r="A88"/>
      <c r="B88"/>
      <c r="C88"/>
      <c r="D88"/>
      <c r="E88" s="108"/>
      <c r="F88" s="108"/>
      <c r="G88"/>
      <c r="H88"/>
      <c r="J88" s="68">
        <f>IFERROR(VLOOKUP(A88,ago!A:H,8,0),0)</f>
        <v>0</v>
      </c>
      <c r="K88" s="70">
        <f t="shared" si="2"/>
        <v>0</v>
      </c>
      <c r="M88" s="1" t="e">
        <f>VLOOKUP(B88,Ref.!I:K,3,0)</f>
        <v>#N/A</v>
      </c>
      <c r="N88" s="1">
        <f t="shared" si="3"/>
        <v>0</v>
      </c>
    </row>
    <row r="89" spans="1:14" x14ac:dyDescent="0.25">
      <c r="A89"/>
      <c r="B89"/>
      <c r="C89"/>
      <c r="D89"/>
      <c r="E89" s="108"/>
      <c r="F89" s="108"/>
      <c r="G89"/>
      <c r="H89"/>
      <c r="J89" s="68">
        <f>IFERROR(VLOOKUP(A89,ago!A:H,8,0),0)</f>
        <v>0</v>
      </c>
      <c r="K89" s="70">
        <f t="shared" si="2"/>
        <v>0</v>
      </c>
      <c r="M89" s="1" t="e">
        <f>VLOOKUP(B89,Ref.!I:K,3,0)</f>
        <v>#N/A</v>
      </c>
      <c r="N89" s="1">
        <f t="shared" si="3"/>
        <v>0</v>
      </c>
    </row>
    <row r="90" spans="1:14" x14ac:dyDescent="0.25">
      <c r="A90"/>
      <c r="B90"/>
      <c r="C90"/>
      <c r="D90"/>
      <c r="E90"/>
      <c r="F90"/>
      <c r="G90"/>
      <c r="H90"/>
      <c r="J90" s="68">
        <f>IFERROR(VLOOKUP(A90,ago!A:H,8,0),0)</f>
        <v>0</v>
      </c>
      <c r="K90" s="70">
        <f t="shared" si="2"/>
        <v>0</v>
      </c>
      <c r="M90" s="1" t="e">
        <f>VLOOKUP(B90,Ref.!I:K,3,0)</f>
        <v>#N/A</v>
      </c>
      <c r="N90" s="1">
        <f t="shared" si="3"/>
        <v>0</v>
      </c>
    </row>
    <row r="91" spans="1:14" x14ac:dyDescent="0.25">
      <c r="A91"/>
      <c r="B91"/>
      <c r="C91"/>
      <c r="D91"/>
      <c r="E91"/>
      <c r="F91"/>
      <c r="G91"/>
      <c r="H91"/>
      <c r="J91" s="68">
        <f>IFERROR(VLOOKUP(A91,ago!A:H,8,0),0)</f>
        <v>0</v>
      </c>
      <c r="K91" s="70">
        <f t="shared" si="2"/>
        <v>0</v>
      </c>
      <c r="M91" s="1" t="e">
        <f>VLOOKUP(B91,Ref.!I:K,3,0)</f>
        <v>#N/A</v>
      </c>
      <c r="N91" s="1">
        <f t="shared" si="3"/>
        <v>0</v>
      </c>
    </row>
    <row r="92" spans="1:14" x14ac:dyDescent="0.25">
      <c r="A92"/>
      <c r="B92"/>
      <c r="C92"/>
      <c r="D92"/>
      <c r="E92" s="108"/>
      <c r="F92" s="108"/>
      <c r="G92"/>
      <c r="H92"/>
      <c r="J92" s="68">
        <f>IFERROR(VLOOKUP(A92,ago!A:H,8,0),0)</f>
        <v>0</v>
      </c>
      <c r="K92" s="70">
        <f t="shared" si="2"/>
        <v>0</v>
      </c>
      <c r="M92" s="1" t="e">
        <f>VLOOKUP(B92,Ref.!I:K,3,0)</f>
        <v>#N/A</v>
      </c>
      <c r="N92" s="1">
        <f t="shared" si="3"/>
        <v>0</v>
      </c>
    </row>
    <row r="93" spans="1:14" x14ac:dyDescent="0.25">
      <c r="A93"/>
      <c r="B93"/>
      <c r="C93"/>
      <c r="D93"/>
      <c r="E93"/>
      <c r="F93"/>
      <c r="G93"/>
      <c r="H93"/>
      <c r="J93" s="68">
        <f>IFERROR(VLOOKUP(A93,ago!A:H,8,0),0)</f>
        <v>0</v>
      </c>
      <c r="K93" s="70">
        <f t="shared" si="2"/>
        <v>0</v>
      </c>
      <c r="M93" s="1" t="e">
        <f>VLOOKUP(B93,Ref.!I:K,3,0)</f>
        <v>#N/A</v>
      </c>
      <c r="N93" s="1">
        <f t="shared" si="3"/>
        <v>0</v>
      </c>
    </row>
    <row r="94" spans="1:14" x14ac:dyDescent="0.25">
      <c r="A94"/>
      <c r="B94"/>
      <c r="C94"/>
      <c r="D94"/>
      <c r="E94"/>
      <c r="F94"/>
      <c r="G94"/>
      <c r="H94"/>
      <c r="J94" s="68">
        <f>IFERROR(VLOOKUP(A94,ago!A:H,8,0),0)</f>
        <v>0</v>
      </c>
      <c r="K94" s="70">
        <f t="shared" si="2"/>
        <v>0</v>
      </c>
      <c r="M94" s="1" t="e">
        <f>VLOOKUP(B94,Ref.!I:K,3,0)</f>
        <v>#N/A</v>
      </c>
      <c r="N94" s="1">
        <f t="shared" si="3"/>
        <v>0</v>
      </c>
    </row>
    <row r="95" spans="1:14" x14ac:dyDescent="0.25">
      <c r="A95"/>
      <c r="B95"/>
      <c r="C95"/>
      <c r="D95"/>
      <c r="E95" s="108"/>
      <c r="F95" s="108"/>
      <c r="G95"/>
      <c r="H95"/>
      <c r="J95" s="68">
        <f>IFERROR(VLOOKUP(A95,ago!A:H,8,0),0)</f>
        <v>0</v>
      </c>
      <c r="K95" s="70">
        <f t="shared" si="2"/>
        <v>0</v>
      </c>
      <c r="M95" s="1" t="e">
        <f>VLOOKUP(B95,Ref.!I:K,3,0)</f>
        <v>#N/A</v>
      </c>
      <c r="N95" s="1">
        <f t="shared" si="3"/>
        <v>0</v>
      </c>
    </row>
    <row r="96" spans="1:14" x14ac:dyDescent="0.25">
      <c r="A96"/>
      <c r="B96"/>
      <c r="C96"/>
      <c r="D96"/>
      <c r="E96"/>
      <c r="F96"/>
      <c r="G96"/>
      <c r="H96"/>
      <c r="J96" s="68">
        <f>IFERROR(VLOOKUP(A96,ago!A:H,8,0),0)</f>
        <v>0</v>
      </c>
      <c r="K96" s="70">
        <f t="shared" si="2"/>
        <v>0</v>
      </c>
      <c r="M96" s="1" t="e">
        <f>VLOOKUP(B96,Ref.!I:K,3,0)</f>
        <v>#N/A</v>
      </c>
      <c r="N96" s="1">
        <f t="shared" si="3"/>
        <v>0</v>
      </c>
    </row>
    <row r="97" spans="1:14" x14ac:dyDescent="0.25">
      <c r="A97"/>
      <c r="B97"/>
      <c r="C97"/>
      <c r="D97"/>
      <c r="E97" s="108"/>
      <c r="F97" s="108"/>
      <c r="G97"/>
      <c r="H97"/>
      <c r="J97" s="68">
        <f>IFERROR(VLOOKUP(A97,ago!A:H,8,0),0)</f>
        <v>0</v>
      </c>
      <c r="K97" s="70">
        <f t="shared" si="2"/>
        <v>0</v>
      </c>
      <c r="M97" s="1" t="e">
        <f>VLOOKUP(B97,Ref.!I:K,3,0)</f>
        <v>#N/A</v>
      </c>
      <c r="N97" s="1">
        <f t="shared" si="3"/>
        <v>0</v>
      </c>
    </row>
    <row r="98" spans="1:14" x14ac:dyDescent="0.25">
      <c r="A98"/>
      <c r="B98"/>
      <c r="C98"/>
      <c r="D98" s="108"/>
      <c r="E98"/>
      <c r="F98" s="108"/>
      <c r="G98" s="108"/>
      <c r="H98"/>
      <c r="J98" s="68">
        <f>IFERROR(VLOOKUP(A98,ago!A:H,8,0),0)</f>
        <v>0</v>
      </c>
      <c r="K98" s="70">
        <f t="shared" si="2"/>
        <v>0</v>
      </c>
      <c r="M98" s="1" t="e">
        <f>VLOOKUP(B98,Ref.!I:K,3,0)</f>
        <v>#N/A</v>
      </c>
      <c r="N98" s="1">
        <f t="shared" si="3"/>
        <v>0</v>
      </c>
    </row>
    <row r="99" spans="1:14" x14ac:dyDescent="0.25">
      <c r="A99"/>
      <c r="B99"/>
      <c r="C99"/>
      <c r="D99" s="108"/>
      <c r="E99" s="108"/>
      <c r="F99" s="108"/>
      <c r="G99" s="108"/>
      <c r="H99" s="108"/>
      <c r="J99" s="68">
        <f>IFERROR(VLOOKUP(A99,ago!A:H,8,0),0)</f>
        <v>0</v>
      </c>
      <c r="K99" s="70">
        <f t="shared" si="2"/>
        <v>0</v>
      </c>
      <c r="M99" s="1" t="e">
        <f>VLOOKUP(B99,Ref.!I:K,3,0)</f>
        <v>#N/A</v>
      </c>
      <c r="N99" s="1">
        <f t="shared" si="3"/>
        <v>0</v>
      </c>
    </row>
    <row r="100" spans="1:14" x14ac:dyDescent="0.25">
      <c r="A100"/>
      <c r="B100"/>
      <c r="C100"/>
      <c r="D100" s="108"/>
      <c r="E100" s="108"/>
      <c r="F100" s="108"/>
      <c r="G100" s="108"/>
      <c r="H100" s="108"/>
      <c r="J100" s="68">
        <f>IFERROR(VLOOKUP(A100,ago!A:H,8,0),0)</f>
        <v>0</v>
      </c>
      <c r="K100" s="70">
        <f t="shared" si="2"/>
        <v>0</v>
      </c>
      <c r="M100" s="1" t="e">
        <f>VLOOKUP(B100,Ref.!I:K,3,0)</f>
        <v>#N/A</v>
      </c>
      <c r="N100" s="1">
        <f t="shared" si="3"/>
        <v>0</v>
      </c>
    </row>
    <row r="101" spans="1:14" x14ac:dyDescent="0.25">
      <c r="A101"/>
      <c r="B101"/>
      <c r="C101"/>
      <c r="D101" s="108"/>
      <c r="E101" s="108"/>
      <c r="F101" s="108"/>
      <c r="G101" s="108"/>
      <c r="H101" s="108"/>
      <c r="J101" s="68">
        <f>IFERROR(VLOOKUP(A101,ago!A:H,8,0),0)</f>
        <v>0</v>
      </c>
      <c r="K101" s="70">
        <f t="shared" si="2"/>
        <v>0</v>
      </c>
      <c r="M101" s="1" t="e">
        <f>VLOOKUP(B101,Ref.!I:K,3,0)</f>
        <v>#N/A</v>
      </c>
      <c r="N101" s="1">
        <f t="shared" si="3"/>
        <v>0</v>
      </c>
    </row>
    <row r="102" spans="1:14" x14ac:dyDescent="0.25">
      <c r="A102"/>
      <c r="B102"/>
      <c r="C102"/>
      <c r="D102" s="108"/>
      <c r="E102" s="108"/>
      <c r="F102" s="108"/>
      <c r="G102" s="108"/>
      <c r="H102" s="108"/>
      <c r="J102" s="68">
        <f>IFERROR(VLOOKUP(A102,ago!A:H,8,0),0)</f>
        <v>0</v>
      </c>
      <c r="K102" s="70">
        <f t="shared" si="2"/>
        <v>0</v>
      </c>
      <c r="M102" s="1" t="e">
        <f>VLOOKUP(B102,Ref.!I:K,3,0)</f>
        <v>#N/A</v>
      </c>
      <c r="N102" s="1">
        <f t="shared" si="3"/>
        <v>0</v>
      </c>
    </row>
    <row r="103" spans="1:14" x14ac:dyDescent="0.25">
      <c r="A103"/>
      <c r="B103"/>
      <c r="C103"/>
      <c r="D103" s="108"/>
      <c r="E103" s="108"/>
      <c r="F103" s="108"/>
      <c r="G103" s="108"/>
      <c r="H103" s="108"/>
      <c r="J103" s="68">
        <f>IFERROR(VLOOKUP(A103,ago!A:H,8,0),0)</f>
        <v>0</v>
      </c>
      <c r="K103" s="70">
        <f t="shared" si="2"/>
        <v>0</v>
      </c>
      <c r="M103" s="1" t="e">
        <f>VLOOKUP(B103,Ref.!I:K,3,0)</f>
        <v>#N/A</v>
      </c>
      <c r="N103" s="1">
        <f t="shared" si="3"/>
        <v>0</v>
      </c>
    </row>
    <row r="104" spans="1:14" x14ac:dyDescent="0.25">
      <c r="A104"/>
      <c r="B104"/>
      <c r="C104"/>
      <c r="D104" s="108"/>
      <c r="E104" s="108"/>
      <c r="F104" s="108"/>
      <c r="G104" s="108"/>
      <c r="H104" s="108"/>
      <c r="J104" s="68">
        <f>IFERROR(VLOOKUP(A104,ago!A:H,8,0),0)</f>
        <v>0</v>
      </c>
      <c r="K104" s="70">
        <f t="shared" si="2"/>
        <v>0</v>
      </c>
      <c r="M104" s="1" t="e">
        <f>VLOOKUP(B104,Ref.!I:K,3,0)</f>
        <v>#N/A</v>
      </c>
      <c r="N104" s="1">
        <f t="shared" si="3"/>
        <v>0</v>
      </c>
    </row>
    <row r="105" spans="1:14" x14ac:dyDescent="0.25">
      <c r="A105"/>
      <c r="B105"/>
      <c r="C105"/>
      <c r="D105" s="108"/>
      <c r="E105" s="108"/>
      <c r="F105" s="108"/>
      <c r="G105" s="108"/>
      <c r="H105" s="108"/>
      <c r="J105" s="68">
        <f>IFERROR(VLOOKUP(A105,ago!A:H,8,0),0)</f>
        <v>0</v>
      </c>
      <c r="K105" s="70">
        <f t="shared" si="2"/>
        <v>0</v>
      </c>
      <c r="M105" s="1" t="e">
        <f>VLOOKUP(B105,Ref.!I:K,3,0)</f>
        <v>#N/A</v>
      </c>
      <c r="N105" s="1">
        <f t="shared" si="3"/>
        <v>0</v>
      </c>
    </row>
    <row r="106" spans="1:14" x14ac:dyDescent="0.25">
      <c r="A106"/>
      <c r="B106"/>
      <c r="C106"/>
      <c r="D106" s="108"/>
      <c r="E106" s="108"/>
      <c r="F106" s="108"/>
      <c r="G106" s="108"/>
      <c r="H106" s="108"/>
      <c r="J106" s="68">
        <f>IFERROR(VLOOKUP(A106,ago!A:H,8,0),0)</f>
        <v>0</v>
      </c>
      <c r="K106" s="70">
        <f t="shared" si="2"/>
        <v>0</v>
      </c>
      <c r="M106" s="1" t="e">
        <f>VLOOKUP(B106,Ref.!I:K,3,0)</f>
        <v>#N/A</v>
      </c>
      <c r="N106" s="1">
        <f t="shared" si="3"/>
        <v>0</v>
      </c>
    </row>
    <row r="107" spans="1:14" x14ac:dyDescent="0.25">
      <c r="A107"/>
      <c r="B107"/>
      <c r="C107"/>
      <c r="D107" s="108"/>
      <c r="E107" s="108"/>
      <c r="F107" s="108"/>
      <c r="G107" s="108"/>
      <c r="H107" s="108"/>
      <c r="J107" s="68">
        <f>IFERROR(VLOOKUP(A107,ago!A:H,8,0),0)</f>
        <v>0</v>
      </c>
      <c r="K107" s="70">
        <f t="shared" si="2"/>
        <v>0</v>
      </c>
      <c r="M107" s="1" t="e">
        <f>VLOOKUP(B107,Ref.!I:K,3,0)</f>
        <v>#N/A</v>
      </c>
      <c r="N107" s="1">
        <f t="shared" si="3"/>
        <v>0</v>
      </c>
    </row>
    <row r="108" spans="1:14" x14ac:dyDescent="0.25">
      <c r="A108"/>
      <c r="B108"/>
      <c r="C108"/>
      <c r="D108" s="108"/>
      <c r="E108" s="108"/>
      <c r="F108" s="108"/>
      <c r="G108" s="108"/>
      <c r="H108" s="108"/>
      <c r="J108" s="68">
        <f>IFERROR(VLOOKUP(A108,ago!A:H,8,0),0)</f>
        <v>0</v>
      </c>
      <c r="K108" s="70">
        <f t="shared" si="2"/>
        <v>0</v>
      </c>
      <c r="M108" s="1" t="e">
        <f>VLOOKUP(B108,Ref.!I:K,3,0)</f>
        <v>#N/A</v>
      </c>
      <c r="N108" s="1">
        <f t="shared" si="3"/>
        <v>0</v>
      </c>
    </row>
    <row r="109" spans="1:14" x14ac:dyDescent="0.25">
      <c r="A109"/>
      <c r="B109"/>
      <c r="C109"/>
      <c r="D109" s="108"/>
      <c r="E109" s="108"/>
      <c r="F109" s="108"/>
      <c r="G109" s="108"/>
      <c r="H109" s="108"/>
      <c r="J109" s="68">
        <f>IFERROR(VLOOKUP(A109,ago!A:H,8,0),0)</f>
        <v>0</v>
      </c>
      <c r="K109" s="70">
        <f t="shared" si="2"/>
        <v>0</v>
      </c>
      <c r="M109" s="1" t="e">
        <f>VLOOKUP(B109,Ref.!I:K,3,0)</f>
        <v>#N/A</v>
      </c>
      <c r="N109" s="1">
        <f t="shared" si="3"/>
        <v>0</v>
      </c>
    </row>
    <row r="110" spans="1:14" x14ac:dyDescent="0.25">
      <c r="A110"/>
      <c r="B110"/>
      <c r="C110"/>
      <c r="D110" s="108"/>
      <c r="E110" s="108"/>
      <c r="F110" s="108"/>
      <c r="G110" s="108"/>
      <c r="H110" s="108"/>
      <c r="J110" s="68">
        <f>IFERROR(VLOOKUP(A110,ago!A:H,8,0),0)</f>
        <v>0</v>
      </c>
      <c r="K110" s="70">
        <f t="shared" si="2"/>
        <v>0</v>
      </c>
      <c r="M110" s="1" t="e">
        <f>VLOOKUP(B110,Ref.!I:K,3,0)</f>
        <v>#N/A</v>
      </c>
      <c r="N110" s="1">
        <f t="shared" si="3"/>
        <v>0</v>
      </c>
    </row>
    <row r="111" spans="1:14" x14ac:dyDescent="0.25">
      <c r="A111"/>
      <c r="B111"/>
      <c r="C111"/>
      <c r="D111" s="108"/>
      <c r="E111"/>
      <c r="F111"/>
      <c r="G111"/>
      <c r="H111" s="108"/>
      <c r="J111" s="68">
        <f>IFERROR(VLOOKUP(A111,ago!A:H,8,0),0)</f>
        <v>0</v>
      </c>
      <c r="K111" s="70">
        <f t="shared" si="2"/>
        <v>0</v>
      </c>
      <c r="M111" s="1" t="e">
        <f>VLOOKUP(B111,Ref.!I:K,3,0)</f>
        <v>#N/A</v>
      </c>
      <c r="N111" s="1">
        <f t="shared" si="3"/>
        <v>0</v>
      </c>
    </row>
    <row r="112" spans="1:14" x14ac:dyDescent="0.25">
      <c r="A112"/>
      <c r="B112"/>
      <c r="C112"/>
      <c r="D112" s="108"/>
      <c r="E112" s="108"/>
      <c r="F112" s="108"/>
      <c r="G112" s="108"/>
      <c r="H112" s="108"/>
      <c r="J112" s="68">
        <f>IFERROR(VLOOKUP(A112,ago!A:H,8,0),0)</f>
        <v>0</v>
      </c>
      <c r="K112" s="70">
        <f t="shared" si="2"/>
        <v>0</v>
      </c>
      <c r="M112" s="1" t="e">
        <f>VLOOKUP(B112,Ref.!I:K,3,0)</f>
        <v>#N/A</v>
      </c>
      <c r="N112" s="1">
        <f t="shared" si="3"/>
        <v>0</v>
      </c>
    </row>
    <row r="113" spans="1:14" x14ac:dyDescent="0.25">
      <c r="A113"/>
      <c r="B113"/>
      <c r="C113"/>
      <c r="D113" s="108"/>
      <c r="E113" s="108"/>
      <c r="F113" s="108"/>
      <c r="G113" s="108"/>
      <c r="H113" s="108"/>
      <c r="J113" s="68">
        <f>IFERROR(VLOOKUP(A113,ago!A:H,8,0),0)</f>
        <v>0</v>
      </c>
      <c r="K113" s="70">
        <f t="shared" si="2"/>
        <v>0</v>
      </c>
      <c r="M113" s="1" t="e">
        <f>VLOOKUP(B113,Ref.!I:K,3,0)</f>
        <v>#N/A</v>
      </c>
      <c r="N113" s="1">
        <f t="shared" si="3"/>
        <v>0</v>
      </c>
    </row>
    <row r="114" spans="1:14" x14ac:dyDescent="0.25">
      <c r="A114"/>
      <c r="B114"/>
      <c r="C114"/>
      <c r="D114" s="108"/>
      <c r="E114" s="108"/>
      <c r="F114" s="108"/>
      <c r="G114" s="108"/>
      <c r="H114" s="108"/>
      <c r="J114" s="68">
        <f>IFERROR(VLOOKUP(A114,ago!A:H,8,0),0)</f>
        <v>0</v>
      </c>
      <c r="K114" s="70">
        <f t="shared" si="2"/>
        <v>0</v>
      </c>
      <c r="M114" s="1" t="e">
        <f>VLOOKUP(B114,Ref.!I:K,3,0)</f>
        <v>#N/A</v>
      </c>
      <c r="N114" s="1">
        <f t="shared" si="3"/>
        <v>0</v>
      </c>
    </row>
    <row r="115" spans="1:14" x14ac:dyDescent="0.25">
      <c r="A115"/>
      <c r="B115"/>
      <c r="C115"/>
      <c r="D115"/>
      <c r="E115" s="108"/>
      <c r="F115"/>
      <c r="G115" s="108"/>
      <c r="H115" s="108"/>
      <c r="J115" s="68">
        <f>IFERROR(VLOOKUP(A115,ago!A:H,8,0),0)</f>
        <v>0</v>
      </c>
      <c r="K115" s="70">
        <f t="shared" si="2"/>
        <v>0</v>
      </c>
      <c r="M115" s="1" t="e">
        <f>VLOOKUP(B115,Ref.!I:K,3,0)</f>
        <v>#N/A</v>
      </c>
      <c r="N115" s="1">
        <f t="shared" si="3"/>
        <v>0</v>
      </c>
    </row>
    <row r="116" spans="1:14" x14ac:dyDescent="0.25">
      <c r="A116"/>
      <c r="B116"/>
      <c r="C116"/>
      <c r="D116" s="108"/>
      <c r="E116" s="108"/>
      <c r="F116"/>
      <c r="G116" s="108"/>
      <c r="H116" s="108"/>
      <c r="J116" s="68">
        <f>IFERROR(VLOOKUP(A116,ago!A:H,8,0),0)</f>
        <v>0</v>
      </c>
      <c r="K116" s="70">
        <f t="shared" si="2"/>
        <v>0</v>
      </c>
      <c r="M116" s="1" t="e">
        <f>VLOOKUP(B116,Ref.!I:K,3,0)</f>
        <v>#N/A</v>
      </c>
      <c r="N116" s="1">
        <f t="shared" si="3"/>
        <v>0</v>
      </c>
    </row>
    <row r="117" spans="1:14" x14ac:dyDescent="0.25">
      <c r="A117"/>
      <c r="B117"/>
      <c r="C117"/>
      <c r="D117" s="108"/>
      <c r="E117"/>
      <c r="F117"/>
      <c r="G117"/>
      <c r="H117" s="108"/>
      <c r="J117" s="68">
        <f>IFERROR(VLOOKUP(A117,ago!A:H,8,0),0)</f>
        <v>0</v>
      </c>
      <c r="K117" s="70">
        <f t="shared" si="2"/>
        <v>0</v>
      </c>
      <c r="M117" s="1" t="e">
        <f>VLOOKUP(B117,Ref.!I:K,3,0)</f>
        <v>#N/A</v>
      </c>
      <c r="N117" s="1">
        <f t="shared" si="3"/>
        <v>0</v>
      </c>
    </row>
    <row r="118" spans="1:14" x14ac:dyDescent="0.25">
      <c r="A118"/>
      <c r="B118"/>
      <c r="C118"/>
      <c r="D118" s="108"/>
      <c r="E118" s="108"/>
      <c r="F118" s="108"/>
      <c r="G118" s="108"/>
      <c r="H118" s="108"/>
      <c r="J118" s="68">
        <f>IFERROR(VLOOKUP(A118,ago!A:H,8,0),0)</f>
        <v>0</v>
      </c>
      <c r="K118" s="70">
        <f t="shared" si="2"/>
        <v>0</v>
      </c>
      <c r="M118" s="1" t="e">
        <f>VLOOKUP(B118,Ref.!I:K,3,0)</f>
        <v>#N/A</v>
      </c>
      <c r="N118" s="1">
        <f t="shared" si="3"/>
        <v>0</v>
      </c>
    </row>
    <row r="119" spans="1:14" x14ac:dyDescent="0.25">
      <c r="A119"/>
      <c r="B119"/>
      <c r="C119"/>
      <c r="D119" s="108"/>
      <c r="E119" s="108"/>
      <c r="F119" s="108"/>
      <c r="G119" s="108"/>
      <c r="H119" s="108"/>
      <c r="J119" s="68">
        <f>IFERROR(VLOOKUP(A119,ago!A:H,8,0),0)</f>
        <v>0</v>
      </c>
      <c r="K119" s="70">
        <f t="shared" si="2"/>
        <v>0</v>
      </c>
      <c r="M119" s="1" t="e">
        <f>VLOOKUP(B119,Ref.!I:K,3,0)</f>
        <v>#N/A</v>
      </c>
      <c r="N119" s="1">
        <f t="shared" si="3"/>
        <v>0</v>
      </c>
    </row>
    <row r="120" spans="1:14" x14ac:dyDescent="0.25">
      <c r="A120"/>
      <c r="B120"/>
      <c r="C120"/>
      <c r="D120" s="108"/>
      <c r="E120"/>
      <c r="F120"/>
      <c r="G120"/>
      <c r="H120" s="108"/>
      <c r="J120" s="68">
        <f>IFERROR(VLOOKUP(A120,ago!A:H,8,0),0)</f>
        <v>0</v>
      </c>
      <c r="K120" s="70">
        <f t="shared" si="2"/>
        <v>0</v>
      </c>
      <c r="M120" s="1" t="e">
        <f>VLOOKUP(B120,Ref.!I:K,3,0)</f>
        <v>#N/A</v>
      </c>
      <c r="N120" s="1">
        <f t="shared" si="3"/>
        <v>0</v>
      </c>
    </row>
    <row r="121" spans="1:14" x14ac:dyDescent="0.25">
      <c r="A121"/>
      <c r="B121"/>
      <c r="C121"/>
      <c r="D121" s="108"/>
      <c r="E121" s="108"/>
      <c r="F121"/>
      <c r="G121" s="108"/>
      <c r="H121" s="108"/>
      <c r="J121" s="68">
        <f>IFERROR(VLOOKUP(A121,ago!A:H,8,0),0)</f>
        <v>0</v>
      </c>
      <c r="K121" s="70">
        <f t="shared" si="2"/>
        <v>0</v>
      </c>
      <c r="M121" s="1" t="e">
        <f>VLOOKUP(B121,Ref.!I:K,3,0)</f>
        <v>#N/A</v>
      </c>
      <c r="N121" s="1">
        <f t="shared" si="3"/>
        <v>0</v>
      </c>
    </row>
    <row r="122" spans="1:14" x14ac:dyDescent="0.25">
      <c r="A122"/>
      <c r="B122"/>
      <c r="C122"/>
      <c r="D122" s="108"/>
      <c r="E122" s="108"/>
      <c r="F122" s="108"/>
      <c r="G122" s="108"/>
      <c r="H122" s="108"/>
      <c r="J122" s="68">
        <f>IFERROR(VLOOKUP(A122,ago!A:H,8,0),0)</f>
        <v>0</v>
      </c>
      <c r="K122" s="70">
        <f t="shared" si="2"/>
        <v>0</v>
      </c>
      <c r="M122" s="1" t="e">
        <f>VLOOKUP(B122,Ref.!I:K,3,0)</f>
        <v>#N/A</v>
      </c>
      <c r="N122" s="1">
        <f t="shared" si="3"/>
        <v>0</v>
      </c>
    </row>
    <row r="123" spans="1:14" x14ac:dyDescent="0.25">
      <c r="A123"/>
      <c r="B123"/>
      <c r="C123"/>
      <c r="D123" s="108"/>
      <c r="E123" s="108"/>
      <c r="F123"/>
      <c r="G123" s="108"/>
      <c r="H123" s="108"/>
      <c r="J123" s="68">
        <f>IFERROR(VLOOKUP(A123,ago!A:H,8,0),0)</f>
        <v>0</v>
      </c>
      <c r="K123" s="70">
        <f t="shared" si="2"/>
        <v>0</v>
      </c>
      <c r="M123" s="1" t="e">
        <f>VLOOKUP(B123,Ref.!I:K,3,0)</f>
        <v>#N/A</v>
      </c>
      <c r="N123" s="1">
        <f t="shared" si="3"/>
        <v>0</v>
      </c>
    </row>
    <row r="124" spans="1:14" x14ac:dyDescent="0.25">
      <c r="A124"/>
      <c r="B124"/>
      <c r="C124"/>
      <c r="D124" s="108"/>
      <c r="E124" s="108"/>
      <c r="F124" s="108"/>
      <c r="G124" s="108"/>
      <c r="H124" s="108"/>
      <c r="J124" s="68">
        <f>IFERROR(VLOOKUP(A124,ago!A:H,8,0),0)</f>
        <v>0</v>
      </c>
      <c r="K124" s="70">
        <f t="shared" si="2"/>
        <v>0</v>
      </c>
      <c r="M124" s="1" t="e">
        <f>VLOOKUP(B124,Ref.!I:K,3,0)</f>
        <v>#N/A</v>
      </c>
      <c r="N124" s="1">
        <f t="shared" si="3"/>
        <v>0</v>
      </c>
    </row>
    <row r="125" spans="1:14" x14ac:dyDescent="0.25">
      <c r="A125"/>
      <c r="B125"/>
      <c r="C125"/>
      <c r="D125" s="108"/>
      <c r="E125"/>
      <c r="F125" s="108"/>
      <c r="G125" s="108"/>
      <c r="H125" s="108"/>
      <c r="J125" s="68">
        <f>IFERROR(VLOOKUP(A125,ago!A:H,8,0),0)</f>
        <v>0</v>
      </c>
      <c r="K125" s="70">
        <f t="shared" si="2"/>
        <v>0</v>
      </c>
      <c r="M125" s="1" t="e">
        <f>VLOOKUP(B125,Ref.!I:K,3,0)</f>
        <v>#N/A</v>
      </c>
      <c r="N125" s="1">
        <f t="shared" si="3"/>
        <v>0</v>
      </c>
    </row>
    <row r="126" spans="1:14" x14ac:dyDescent="0.25">
      <c r="A126"/>
      <c r="B126"/>
      <c r="C126"/>
      <c r="D126" s="108"/>
      <c r="E126" s="108"/>
      <c r="F126"/>
      <c r="G126" s="108"/>
      <c r="H126" s="108"/>
      <c r="J126" s="68">
        <f>IFERROR(VLOOKUP(A126,ago!A:H,8,0),0)</f>
        <v>0</v>
      </c>
      <c r="K126" s="70">
        <f t="shared" si="2"/>
        <v>0</v>
      </c>
      <c r="M126" s="1" t="e">
        <f>VLOOKUP(B126,Ref.!I:K,3,0)</f>
        <v>#N/A</v>
      </c>
      <c r="N126" s="1">
        <f t="shared" si="3"/>
        <v>0</v>
      </c>
    </row>
    <row r="127" spans="1:14" x14ac:dyDescent="0.25">
      <c r="A127"/>
      <c r="B127"/>
      <c r="C127"/>
      <c r="D127"/>
      <c r="E127"/>
      <c r="F127"/>
      <c r="G127"/>
      <c r="H127"/>
      <c r="J127" s="68">
        <f>IFERROR(VLOOKUP(A127,ago!A:H,8,0),0)</f>
        <v>0</v>
      </c>
      <c r="K127" s="70">
        <f t="shared" si="2"/>
        <v>0</v>
      </c>
      <c r="M127" s="1" t="e">
        <f>VLOOKUP(B127,Ref.!I:K,3,0)</f>
        <v>#N/A</v>
      </c>
      <c r="N127" s="1">
        <f t="shared" si="3"/>
        <v>0</v>
      </c>
    </row>
    <row r="128" spans="1:14" x14ac:dyDescent="0.25">
      <c r="A128"/>
      <c r="B128"/>
      <c r="C128"/>
      <c r="D128" s="108"/>
      <c r="E128" s="108"/>
      <c r="F128"/>
      <c r="G128" s="108"/>
      <c r="H128" s="108"/>
      <c r="J128" s="68">
        <f>IFERROR(VLOOKUP(A128,ago!A:H,8,0),0)</f>
        <v>0</v>
      </c>
      <c r="K128" s="70">
        <f t="shared" si="2"/>
        <v>0</v>
      </c>
      <c r="M128" s="1" t="e">
        <f>VLOOKUP(B128,Ref.!I:K,3,0)</f>
        <v>#N/A</v>
      </c>
      <c r="N128" s="1">
        <f t="shared" si="3"/>
        <v>0</v>
      </c>
    </row>
    <row r="129" spans="1:14" x14ac:dyDescent="0.25">
      <c r="A129"/>
      <c r="B129"/>
      <c r="C129"/>
      <c r="D129" s="108"/>
      <c r="E129" s="108"/>
      <c r="F129"/>
      <c r="G129" s="108"/>
      <c r="H129" s="108"/>
      <c r="J129" s="68">
        <f>IFERROR(VLOOKUP(A129,ago!A:H,8,0),0)</f>
        <v>0</v>
      </c>
      <c r="K129" s="70">
        <f t="shared" si="2"/>
        <v>0</v>
      </c>
      <c r="M129" s="1" t="e">
        <f>VLOOKUP(B129,Ref.!I:K,3,0)</f>
        <v>#N/A</v>
      </c>
      <c r="N129" s="1">
        <f t="shared" si="3"/>
        <v>0</v>
      </c>
    </row>
    <row r="130" spans="1:14" x14ac:dyDescent="0.25">
      <c r="A130"/>
      <c r="B130"/>
      <c r="C130"/>
      <c r="D130" s="108"/>
      <c r="E130" s="108"/>
      <c r="F130" s="108"/>
      <c r="G130" s="108"/>
      <c r="H130" s="108"/>
      <c r="J130" s="68">
        <f>IFERROR(VLOOKUP(A130,ago!A:H,8,0),0)</f>
        <v>0</v>
      </c>
      <c r="K130" s="70">
        <f t="shared" ref="K130:K193" si="4">D130-J130</f>
        <v>0</v>
      </c>
      <c r="M130" s="1" t="e">
        <f>VLOOKUP(B130,Ref.!I:K,3,0)</f>
        <v>#N/A</v>
      </c>
      <c r="N130" s="1">
        <f t="shared" si="3"/>
        <v>0</v>
      </c>
    </row>
    <row r="131" spans="1:14" x14ac:dyDescent="0.25">
      <c r="A131"/>
      <c r="B131"/>
      <c r="C131"/>
      <c r="D131" s="108"/>
      <c r="E131" s="108"/>
      <c r="F131"/>
      <c r="G131" s="108"/>
      <c r="H131" s="108"/>
      <c r="J131" s="68">
        <f>IFERROR(VLOOKUP(A131,ago!A:H,8,0),0)</f>
        <v>0</v>
      </c>
      <c r="K131" s="70">
        <f t="shared" si="4"/>
        <v>0</v>
      </c>
      <c r="M131" s="1" t="e">
        <f>VLOOKUP(B131,Ref.!I:K,3,0)</f>
        <v>#N/A</v>
      </c>
      <c r="N131" s="1">
        <f t="shared" ref="N131:N194" si="5">LEN(A131)</f>
        <v>0</v>
      </c>
    </row>
    <row r="132" spans="1:14" x14ac:dyDescent="0.25">
      <c r="A132"/>
      <c r="B132"/>
      <c r="C132"/>
      <c r="D132" s="108"/>
      <c r="E132" s="108"/>
      <c r="F132"/>
      <c r="G132" s="108"/>
      <c r="H132" s="108"/>
      <c r="J132" s="68">
        <f>IFERROR(VLOOKUP(A132,ago!A:H,8,0),0)</f>
        <v>0</v>
      </c>
      <c r="K132" s="70">
        <f t="shared" si="4"/>
        <v>0</v>
      </c>
      <c r="M132" s="1" t="e">
        <f>VLOOKUP(B132,Ref.!I:K,3,0)</f>
        <v>#N/A</v>
      </c>
      <c r="N132" s="1">
        <f t="shared" si="5"/>
        <v>0</v>
      </c>
    </row>
    <row r="133" spans="1:14" x14ac:dyDescent="0.25">
      <c r="A133"/>
      <c r="B133"/>
      <c r="C133"/>
      <c r="D133" s="108"/>
      <c r="E133" s="108"/>
      <c r="F133"/>
      <c r="G133" s="108"/>
      <c r="H133" s="108"/>
      <c r="J133" s="68">
        <f>IFERROR(VLOOKUP(A133,ago!A:H,8,0),0)</f>
        <v>0</v>
      </c>
      <c r="K133" s="70">
        <f t="shared" si="4"/>
        <v>0</v>
      </c>
      <c r="M133" s="1" t="e">
        <f>VLOOKUP(B133,Ref.!I:K,3,0)</f>
        <v>#N/A</v>
      </c>
      <c r="N133" s="1">
        <f t="shared" si="5"/>
        <v>0</v>
      </c>
    </row>
    <row r="134" spans="1:14" x14ac:dyDescent="0.25">
      <c r="A134"/>
      <c r="B134"/>
      <c r="C134"/>
      <c r="D134"/>
      <c r="E134" s="108"/>
      <c r="F134"/>
      <c r="G134" s="108"/>
      <c r="H134" s="108"/>
      <c r="J134" s="68">
        <f>IFERROR(VLOOKUP(A134,ago!A:H,8,0),0)</f>
        <v>0</v>
      </c>
      <c r="K134" s="70">
        <f t="shared" si="4"/>
        <v>0</v>
      </c>
      <c r="M134" s="1" t="e">
        <f>VLOOKUP(B134,Ref.!I:K,3,0)</f>
        <v>#N/A</v>
      </c>
      <c r="N134" s="1">
        <f t="shared" si="5"/>
        <v>0</v>
      </c>
    </row>
    <row r="135" spans="1:14" x14ac:dyDescent="0.25">
      <c r="A135"/>
      <c r="B135"/>
      <c r="C135"/>
      <c r="D135" s="108"/>
      <c r="E135" s="108"/>
      <c r="F135"/>
      <c r="G135" s="108"/>
      <c r="H135" s="108"/>
      <c r="J135" s="68">
        <f>IFERROR(VLOOKUP(A135,ago!A:H,8,0),0)</f>
        <v>0</v>
      </c>
      <c r="K135" s="70">
        <f t="shared" si="4"/>
        <v>0</v>
      </c>
      <c r="M135" s="1" t="e">
        <f>VLOOKUP(B135,Ref.!I:K,3,0)</f>
        <v>#N/A</v>
      </c>
      <c r="N135" s="1">
        <f t="shared" si="5"/>
        <v>0</v>
      </c>
    </row>
    <row r="136" spans="1:14" x14ac:dyDescent="0.25">
      <c r="A136"/>
      <c r="B136"/>
      <c r="C136"/>
      <c r="D136" s="108"/>
      <c r="E136" s="108"/>
      <c r="F136"/>
      <c r="G136" s="108"/>
      <c r="H136" s="108"/>
      <c r="J136" s="68">
        <f>IFERROR(VLOOKUP(A136,ago!A:H,8,0),0)</f>
        <v>0</v>
      </c>
      <c r="K136" s="70">
        <f t="shared" si="4"/>
        <v>0</v>
      </c>
      <c r="M136" s="1" t="e">
        <f>VLOOKUP(B136,Ref.!I:K,3,0)</f>
        <v>#N/A</v>
      </c>
      <c r="N136" s="1">
        <f t="shared" si="5"/>
        <v>0</v>
      </c>
    </row>
    <row r="137" spans="1:14" x14ac:dyDescent="0.25">
      <c r="A137"/>
      <c r="B137"/>
      <c r="C137"/>
      <c r="D137"/>
      <c r="E137"/>
      <c r="F137"/>
      <c r="G137"/>
      <c r="H137"/>
      <c r="J137" s="68">
        <f>IFERROR(VLOOKUP(A137,ago!A:H,8,0),0)</f>
        <v>0</v>
      </c>
      <c r="K137" s="70">
        <f t="shared" si="4"/>
        <v>0</v>
      </c>
      <c r="M137" s="1" t="e">
        <f>VLOOKUP(B137,Ref.!I:K,3,0)</f>
        <v>#N/A</v>
      </c>
      <c r="N137" s="1">
        <f t="shared" si="5"/>
        <v>0</v>
      </c>
    </row>
    <row r="138" spans="1:14" x14ac:dyDescent="0.25">
      <c r="A138"/>
      <c r="B138"/>
      <c r="C138"/>
      <c r="D138" s="108"/>
      <c r="E138"/>
      <c r="F138"/>
      <c r="G138"/>
      <c r="H138" s="108"/>
      <c r="J138" s="68">
        <f>IFERROR(VLOOKUP(A138,ago!A:H,8,0),0)</f>
        <v>0</v>
      </c>
      <c r="K138" s="70">
        <f t="shared" si="4"/>
        <v>0</v>
      </c>
      <c r="M138" s="1" t="e">
        <f>VLOOKUP(B138,Ref.!I:K,3,0)</f>
        <v>#N/A</v>
      </c>
      <c r="N138" s="1">
        <f t="shared" si="5"/>
        <v>0</v>
      </c>
    </row>
    <row r="139" spans="1:14" x14ac:dyDescent="0.25">
      <c r="A139"/>
      <c r="B139"/>
      <c r="C139"/>
      <c r="D139"/>
      <c r="E139"/>
      <c r="F139"/>
      <c r="G139"/>
      <c r="H139"/>
      <c r="J139" s="68">
        <f>IFERROR(VLOOKUP(A139,ago!A:H,8,0),0)</f>
        <v>0</v>
      </c>
      <c r="K139" s="70">
        <f t="shared" si="4"/>
        <v>0</v>
      </c>
      <c r="M139" s="1" t="e">
        <f>VLOOKUP(B139,Ref.!I:K,3,0)</f>
        <v>#N/A</v>
      </c>
      <c r="N139" s="1">
        <f t="shared" si="5"/>
        <v>0</v>
      </c>
    </row>
    <row r="140" spans="1:14" x14ac:dyDescent="0.25">
      <c r="A140"/>
      <c r="B140"/>
      <c r="C140"/>
      <c r="D140" s="108"/>
      <c r="E140" s="108"/>
      <c r="F140" s="108"/>
      <c r="G140" s="108"/>
      <c r="H140" s="108"/>
      <c r="J140" s="68">
        <f>IFERROR(VLOOKUP(A140,ago!A:H,8,0),0)</f>
        <v>0</v>
      </c>
      <c r="K140" s="70">
        <f t="shared" si="4"/>
        <v>0</v>
      </c>
      <c r="M140" s="1" t="e">
        <f>VLOOKUP(B140,Ref.!I:K,3,0)</f>
        <v>#N/A</v>
      </c>
      <c r="N140" s="1">
        <f t="shared" si="5"/>
        <v>0</v>
      </c>
    </row>
    <row r="141" spans="1:14" x14ac:dyDescent="0.25">
      <c r="A141"/>
      <c r="B141"/>
      <c r="C141"/>
      <c r="D141"/>
      <c r="E141"/>
      <c r="F141"/>
      <c r="G141"/>
      <c r="H141"/>
      <c r="J141" s="68">
        <f>IFERROR(VLOOKUP(A141,ago!A:H,8,0),0)</f>
        <v>0</v>
      </c>
      <c r="K141" s="70">
        <f t="shared" si="4"/>
        <v>0</v>
      </c>
      <c r="M141" s="1" t="e">
        <f>VLOOKUP(B141,Ref.!I:K,3,0)</f>
        <v>#N/A</v>
      </c>
      <c r="N141" s="1">
        <f t="shared" si="5"/>
        <v>0</v>
      </c>
    </row>
    <row r="142" spans="1:14" x14ac:dyDescent="0.25">
      <c r="A142"/>
      <c r="B142"/>
      <c r="C142"/>
      <c r="D142"/>
      <c r="E142"/>
      <c r="F142"/>
      <c r="G142"/>
      <c r="H142"/>
      <c r="J142" s="68">
        <f>IFERROR(VLOOKUP(A142,ago!A:H,8,0),0)</f>
        <v>0</v>
      </c>
      <c r="K142" s="70">
        <f t="shared" si="4"/>
        <v>0</v>
      </c>
      <c r="M142" s="1" t="e">
        <f>VLOOKUP(B142,Ref.!I:K,3,0)</f>
        <v>#N/A</v>
      </c>
      <c r="N142" s="1">
        <f t="shared" si="5"/>
        <v>0</v>
      </c>
    </row>
    <row r="143" spans="1:14" x14ac:dyDescent="0.25">
      <c r="A143"/>
      <c r="B143"/>
      <c r="C143"/>
      <c r="D143" s="108"/>
      <c r="E143" s="108"/>
      <c r="F143" s="108"/>
      <c r="G143" s="108"/>
      <c r="H143" s="108"/>
      <c r="J143" s="68">
        <f>IFERROR(VLOOKUP(A143,ago!A:H,8,0),0)</f>
        <v>0</v>
      </c>
      <c r="K143" s="70">
        <f t="shared" si="4"/>
        <v>0</v>
      </c>
      <c r="M143" s="1" t="e">
        <f>VLOOKUP(B143,Ref.!I:K,3,0)</f>
        <v>#N/A</v>
      </c>
      <c r="N143" s="1">
        <f t="shared" si="5"/>
        <v>0</v>
      </c>
    </row>
    <row r="144" spans="1:14" x14ac:dyDescent="0.25">
      <c r="A144"/>
      <c r="B144"/>
      <c r="C144"/>
      <c r="D144" s="108"/>
      <c r="E144"/>
      <c r="F144" s="108"/>
      <c r="G144" s="108"/>
      <c r="H144"/>
      <c r="J144" s="68">
        <f>IFERROR(VLOOKUP(A144,ago!A:H,8,0),0)</f>
        <v>0</v>
      </c>
      <c r="K144" s="70">
        <f t="shared" si="4"/>
        <v>0</v>
      </c>
      <c r="M144" s="1" t="e">
        <f>VLOOKUP(B144,Ref.!I:K,3,0)</f>
        <v>#N/A</v>
      </c>
      <c r="N144" s="1">
        <f t="shared" si="5"/>
        <v>0</v>
      </c>
    </row>
    <row r="145" spans="1:14" x14ac:dyDescent="0.25">
      <c r="A145"/>
      <c r="B145"/>
      <c r="C145"/>
      <c r="D145" s="108"/>
      <c r="E145"/>
      <c r="F145"/>
      <c r="G145"/>
      <c r="H145" s="108"/>
      <c r="J145" s="68">
        <f>IFERROR(VLOOKUP(A145,ago!A:H,8,0),0)</f>
        <v>0</v>
      </c>
      <c r="K145" s="70">
        <f t="shared" si="4"/>
        <v>0</v>
      </c>
      <c r="M145" s="1" t="e">
        <f>VLOOKUP(B145,Ref.!I:K,3,0)</f>
        <v>#N/A</v>
      </c>
      <c r="N145" s="1">
        <f t="shared" si="5"/>
        <v>0</v>
      </c>
    </row>
    <row r="146" spans="1:14" x14ac:dyDescent="0.25">
      <c r="A146"/>
      <c r="B146"/>
      <c r="C146"/>
      <c r="D146" s="108"/>
      <c r="E146" s="108"/>
      <c r="F146"/>
      <c r="G146" s="108"/>
      <c r="H146" s="108"/>
      <c r="J146" s="68">
        <f>IFERROR(VLOOKUP(A146,ago!A:H,8,0),0)</f>
        <v>0</v>
      </c>
      <c r="K146" s="70">
        <f t="shared" si="4"/>
        <v>0</v>
      </c>
      <c r="M146" s="1" t="e">
        <f>VLOOKUP(B146,Ref.!I:K,3,0)</f>
        <v>#N/A</v>
      </c>
      <c r="N146" s="1">
        <f t="shared" si="5"/>
        <v>0</v>
      </c>
    </row>
    <row r="147" spans="1:14" x14ac:dyDescent="0.25">
      <c r="A147"/>
      <c r="B147"/>
      <c r="C147"/>
      <c r="D147" s="108"/>
      <c r="E147"/>
      <c r="F147"/>
      <c r="G147"/>
      <c r="H147" s="108"/>
      <c r="J147" s="68">
        <f>IFERROR(VLOOKUP(A147,ago!A:H,8,0),0)</f>
        <v>0</v>
      </c>
      <c r="K147" s="70">
        <f t="shared" si="4"/>
        <v>0</v>
      </c>
      <c r="M147" s="1" t="e">
        <f>VLOOKUP(B147,Ref.!I:K,3,0)</f>
        <v>#N/A</v>
      </c>
      <c r="N147" s="1">
        <f t="shared" si="5"/>
        <v>0</v>
      </c>
    </row>
    <row r="148" spans="1:14" x14ac:dyDescent="0.25">
      <c r="A148"/>
      <c r="B148"/>
      <c r="C148"/>
      <c r="D148" s="108"/>
      <c r="E148"/>
      <c r="F148" s="108"/>
      <c r="G148" s="108"/>
      <c r="H148" s="108"/>
      <c r="J148" s="68">
        <f>IFERROR(VLOOKUP(A148,ago!A:H,8,0),0)</f>
        <v>0</v>
      </c>
      <c r="K148" s="70">
        <f t="shared" si="4"/>
        <v>0</v>
      </c>
      <c r="M148" s="1" t="e">
        <f>VLOOKUP(B148,Ref.!I:K,3,0)</f>
        <v>#N/A</v>
      </c>
      <c r="N148" s="1">
        <f t="shared" si="5"/>
        <v>0</v>
      </c>
    </row>
    <row r="149" spans="1:14" x14ac:dyDescent="0.25">
      <c r="A149"/>
      <c r="B149"/>
      <c r="C149"/>
      <c r="D149" s="108"/>
      <c r="E149"/>
      <c r="F149"/>
      <c r="G149"/>
      <c r="H149" s="108"/>
      <c r="J149" s="68">
        <f>IFERROR(VLOOKUP(A149,ago!A:H,8,0),0)</f>
        <v>0</v>
      </c>
      <c r="K149" s="70">
        <f t="shared" si="4"/>
        <v>0</v>
      </c>
      <c r="M149" s="1" t="e">
        <f>VLOOKUP(B149,Ref.!I:K,3,0)</f>
        <v>#N/A</v>
      </c>
      <c r="N149" s="1">
        <f t="shared" si="5"/>
        <v>0</v>
      </c>
    </row>
    <row r="150" spans="1:14" x14ac:dyDescent="0.25">
      <c r="A150"/>
      <c r="B150"/>
      <c r="C150"/>
      <c r="D150"/>
      <c r="E150"/>
      <c r="F150"/>
      <c r="G150"/>
      <c r="H150"/>
      <c r="J150" s="68">
        <f>IFERROR(VLOOKUP(A150,ago!A:H,8,0),0)</f>
        <v>0</v>
      </c>
      <c r="K150" s="70">
        <f t="shared" si="4"/>
        <v>0</v>
      </c>
      <c r="M150" s="1" t="e">
        <f>VLOOKUP(B150,Ref.!I:K,3,0)</f>
        <v>#N/A</v>
      </c>
      <c r="N150" s="1">
        <f t="shared" si="5"/>
        <v>0</v>
      </c>
    </row>
    <row r="151" spans="1:14" x14ac:dyDescent="0.25">
      <c r="A151"/>
      <c r="B151"/>
      <c r="C151"/>
      <c r="D151" s="108"/>
      <c r="E151" s="108"/>
      <c r="F151"/>
      <c r="G151" s="108"/>
      <c r="H151" s="108"/>
      <c r="J151" s="68">
        <f>IFERROR(VLOOKUP(A151,ago!A:H,8,0),0)</f>
        <v>0</v>
      </c>
      <c r="K151" s="70">
        <f t="shared" si="4"/>
        <v>0</v>
      </c>
      <c r="M151" s="1" t="e">
        <f>VLOOKUP(B151,Ref.!I:K,3,0)</f>
        <v>#N/A</v>
      </c>
      <c r="N151" s="1">
        <f t="shared" si="5"/>
        <v>0</v>
      </c>
    </row>
    <row r="152" spans="1:14" x14ac:dyDescent="0.25">
      <c r="A152"/>
      <c r="B152"/>
      <c r="C152"/>
      <c r="D152" s="108"/>
      <c r="E152" s="108"/>
      <c r="F152"/>
      <c r="G152" s="108"/>
      <c r="H152" s="108"/>
      <c r="J152" s="68">
        <f>IFERROR(VLOOKUP(A152,ago!A:H,8,0),0)</f>
        <v>0</v>
      </c>
      <c r="K152" s="70">
        <f t="shared" si="4"/>
        <v>0</v>
      </c>
      <c r="M152" s="1" t="e">
        <f>VLOOKUP(B152,Ref.!I:K,3,0)</f>
        <v>#N/A</v>
      </c>
      <c r="N152" s="1">
        <f t="shared" si="5"/>
        <v>0</v>
      </c>
    </row>
    <row r="153" spans="1:14" x14ac:dyDescent="0.25">
      <c r="A153"/>
      <c r="B153"/>
      <c r="C153"/>
      <c r="D153" s="108"/>
      <c r="E153"/>
      <c r="F153"/>
      <c r="G153"/>
      <c r="H153" s="108"/>
      <c r="J153" s="68">
        <f>IFERROR(VLOOKUP(A153,ago!A:H,8,0),0)</f>
        <v>0</v>
      </c>
      <c r="K153" s="70">
        <f t="shared" si="4"/>
        <v>0</v>
      </c>
      <c r="M153" s="1" t="e">
        <f>VLOOKUP(B153,Ref.!I:K,3,0)</f>
        <v>#N/A</v>
      </c>
      <c r="N153" s="1">
        <f t="shared" si="5"/>
        <v>0</v>
      </c>
    </row>
    <row r="154" spans="1:14" x14ac:dyDescent="0.25">
      <c r="A154"/>
      <c r="B154"/>
      <c r="C154"/>
      <c r="D154"/>
      <c r="E154"/>
      <c r="F154"/>
      <c r="G154"/>
      <c r="H154"/>
      <c r="J154" s="68">
        <f>IFERROR(VLOOKUP(A154,ago!A:H,8,0),0)</f>
        <v>0</v>
      </c>
      <c r="K154" s="70">
        <f t="shared" si="4"/>
        <v>0</v>
      </c>
      <c r="M154" s="1" t="e">
        <f>VLOOKUP(B154,Ref.!I:K,3,0)</f>
        <v>#N/A</v>
      </c>
      <c r="N154" s="1">
        <f t="shared" si="5"/>
        <v>0</v>
      </c>
    </row>
    <row r="155" spans="1:14" x14ac:dyDescent="0.25">
      <c r="A155"/>
      <c r="B155"/>
      <c r="C155"/>
      <c r="D155" s="108"/>
      <c r="E155"/>
      <c r="F155"/>
      <c r="G155"/>
      <c r="H155" s="108"/>
      <c r="J155" s="68">
        <f>IFERROR(VLOOKUP(A155,ago!A:H,8,0),0)</f>
        <v>0</v>
      </c>
      <c r="K155" s="70">
        <f t="shared" si="4"/>
        <v>0</v>
      </c>
      <c r="M155" s="1" t="e">
        <f>VLOOKUP(B155,Ref.!I:K,3,0)</f>
        <v>#N/A</v>
      </c>
      <c r="N155" s="1">
        <f t="shared" si="5"/>
        <v>0</v>
      </c>
    </row>
    <row r="156" spans="1:14" x14ac:dyDescent="0.25">
      <c r="A156"/>
      <c r="B156"/>
      <c r="C156"/>
      <c r="D156" s="108"/>
      <c r="E156" s="108"/>
      <c r="F156" s="108"/>
      <c r="G156" s="108"/>
      <c r="H156" s="108"/>
      <c r="J156" s="68">
        <f>IFERROR(VLOOKUP(A156,ago!A:H,8,0),0)</f>
        <v>0</v>
      </c>
      <c r="K156" s="70">
        <f t="shared" si="4"/>
        <v>0</v>
      </c>
      <c r="M156" s="1" t="e">
        <f>VLOOKUP(B156,Ref.!I:K,3,0)</f>
        <v>#N/A</v>
      </c>
      <c r="N156" s="1">
        <f t="shared" si="5"/>
        <v>0</v>
      </c>
    </row>
    <row r="157" spans="1:14" x14ac:dyDescent="0.25">
      <c r="A157"/>
      <c r="B157"/>
      <c r="C157"/>
      <c r="D157"/>
      <c r="E157"/>
      <c r="F157"/>
      <c r="G157"/>
      <c r="H157"/>
      <c r="J157" s="68">
        <f>IFERROR(VLOOKUP(A157,ago!A:H,8,0),0)</f>
        <v>0</v>
      </c>
      <c r="K157" s="70">
        <f t="shared" si="4"/>
        <v>0</v>
      </c>
      <c r="M157" s="1" t="e">
        <f>VLOOKUP(B157,Ref.!I:K,3,0)</f>
        <v>#N/A</v>
      </c>
      <c r="N157" s="1">
        <f t="shared" si="5"/>
        <v>0</v>
      </c>
    </row>
    <row r="158" spans="1:14" x14ac:dyDescent="0.25">
      <c r="A158"/>
      <c r="B158"/>
      <c r="C158"/>
      <c r="D158" s="108"/>
      <c r="E158" s="108"/>
      <c r="F158"/>
      <c r="G158" s="108"/>
      <c r="H158" s="108"/>
      <c r="J158" s="68">
        <f>IFERROR(VLOOKUP(A158,ago!A:H,8,0),0)</f>
        <v>0</v>
      </c>
      <c r="K158" s="70">
        <f t="shared" si="4"/>
        <v>0</v>
      </c>
      <c r="M158" s="1" t="e">
        <f>VLOOKUP(B158,Ref.!I:K,3,0)</f>
        <v>#N/A</v>
      </c>
      <c r="N158" s="1">
        <f t="shared" si="5"/>
        <v>0</v>
      </c>
    </row>
    <row r="159" spans="1:14" x14ac:dyDescent="0.25">
      <c r="A159"/>
      <c r="B159"/>
      <c r="C159"/>
      <c r="D159" s="108"/>
      <c r="E159"/>
      <c r="F159"/>
      <c r="G159"/>
      <c r="H159" s="108"/>
      <c r="J159" s="68">
        <f>IFERROR(VLOOKUP(A159,ago!A:H,8,0),0)</f>
        <v>0</v>
      </c>
      <c r="K159" s="70">
        <f t="shared" si="4"/>
        <v>0</v>
      </c>
      <c r="M159" s="1" t="e">
        <f>VLOOKUP(B159,Ref.!I:K,3,0)</f>
        <v>#N/A</v>
      </c>
      <c r="N159" s="1">
        <f t="shared" si="5"/>
        <v>0</v>
      </c>
    </row>
    <row r="160" spans="1:14" x14ac:dyDescent="0.25">
      <c r="A160"/>
      <c r="B160"/>
      <c r="C160"/>
      <c r="D160"/>
      <c r="E160"/>
      <c r="F160"/>
      <c r="G160"/>
      <c r="H160"/>
      <c r="J160" s="68">
        <f>IFERROR(VLOOKUP(A160,ago!A:H,8,0),0)</f>
        <v>0</v>
      </c>
      <c r="K160" s="70">
        <f t="shared" si="4"/>
        <v>0</v>
      </c>
      <c r="M160" s="1" t="e">
        <f>VLOOKUP(B160,Ref.!I:K,3,0)</f>
        <v>#N/A</v>
      </c>
      <c r="N160" s="1">
        <f t="shared" si="5"/>
        <v>0</v>
      </c>
    </row>
    <row r="161" spans="1:14" x14ac:dyDescent="0.25">
      <c r="A161"/>
      <c r="B161"/>
      <c r="C161"/>
      <c r="D161" s="108"/>
      <c r="E161" s="108"/>
      <c r="F161" s="108"/>
      <c r="G161" s="108"/>
      <c r="H161" s="108"/>
      <c r="J161" s="68">
        <f>IFERROR(VLOOKUP(A161,ago!A:H,8,0),0)</f>
        <v>0</v>
      </c>
      <c r="K161" s="70">
        <f t="shared" si="4"/>
        <v>0</v>
      </c>
      <c r="M161" s="1" t="e">
        <f>VLOOKUP(B161,Ref.!I:K,3,0)</f>
        <v>#N/A</v>
      </c>
      <c r="N161" s="1">
        <f t="shared" si="5"/>
        <v>0</v>
      </c>
    </row>
    <row r="162" spans="1:14" x14ac:dyDescent="0.25">
      <c r="A162"/>
      <c r="B162"/>
      <c r="C162"/>
      <c r="D162" s="108"/>
      <c r="E162" s="108"/>
      <c r="F162"/>
      <c r="G162" s="108"/>
      <c r="H162" s="108"/>
      <c r="J162" s="68">
        <f>IFERROR(VLOOKUP(A162,ago!A:H,8,0),0)</f>
        <v>0</v>
      </c>
      <c r="K162" s="70">
        <f t="shared" si="4"/>
        <v>0</v>
      </c>
      <c r="M162" s="1" t="e">
        <f>VLOOKUP(B162,Ref.!I:K,3,0)</f>
        <v>#N/A</v>
      </c>
      <c r="N162" s="1">
        <f t="shared" si="5"/>
        <v>0</v>
      </c>
    </row>
    <row r="163" spans="1:14" x14ac:dyDescent="0.25">
      <c r="A163"/>
      <c r="B163"/>
      <c r="C163"/>
      <c r="D163" s="108"/>
      <c r="E163" s="108"/>
      <c r="F163" s="108"/>
      <c r="G163" s="108"/>
      <c r="H163" s="108"/>
      <c r="J163" s="68">
        <f>IFERROR(VLOOKUP(A163,ago!A:H,8,0),0)</f>
        <v>0</v>
      </c>
      <c r="K163" s="70">
        <f t="shared" si="4"/>
        <v>0</v>
      </c>
      <c r="M163" s="1" t="e">
        <f>VLOOKUP(B163,Ref.!I:K,3,0)</f>
        <v>#N/A</v>
      </c>
      <c r="N163" s="1">
        <f t="shared" si="5"/>
        <v>0</v>
      </c>
    </row>
    <row r="164" spans="1:14" x14ac:dyDescent="0.25">
      <c r="A164"/>
      <c r="B164"/>
      <c r="C164"/>
      <c r="D164" s="108"/>
      <c r="E164" s="108"/>
      <c r="F164" s="108"/>
      <c r="G164" s="108"/>
      <c r="H164" s="108"/>
      <c r="J164" s="68">
        <f>IFERROR(VLOOKUP(A164,ago!A:H,8,0),0)</f>
        <v>0</v>
      </c>
      <c r="K164" s="70">
        <f t="shared" si="4"/>
        <v>0</v>
      </c>
      <c r="M164" s="1" t="e">
        <f>VLOOKUP(B164,Ref.!I:K,3,0)</f>
        <v>#N/A</v>
      </c>
      <c r="N164" s="1">
        <f t="shared" si="5"/>
        <v>0</v>
      </c>
    </row>
    <row r="165" spans="1:14" x14ac:dyDescent="0.25">
      <c r="A165"/>
      <c r="B165"/>
      <c r="C165"/>
      <c r="D165" s="108"/>
      <c r="E165"/>
      <c r="F165"/>
      <c r="G165"/>
      <c r="H165" s="108"/>
      <c r="J165" s="68">
        <f>IFERROR(VLOOKUP(A165,ago!A:H,8,0),0)</f>
        <v>0</v>
      </c>
      <c r="K165" s="70">
        <f t="shared" si="4"/>
        <v>0</v>
      </c>
      <c r="M165" s="1" t="e">
        <f>VLOOKUP(B165,Ref.!I:K,3,0)</f>
        <v>#N/A</v>
      </c>
      <c r="N165" s="1">
        <f t="shared" si="5"/>
        <v>0</v>
      </c>
    </row>
    <row r="166" spans="1:14" x14ac:dyDescent="0.25">
      <c r="A166"/>
      <c r="B166"/>
      <c r="C166"/>
      <c r="D166" s="108"/>
      <c r="E166" s="108"/>
      <c r="F166" s="108"/>
      <c r="G166" s="108"/>
      <c r="H166" s="108"/>
      <c r="J166" s="68">
        <f>IFERROR(VLOOKUP(A166,ago!A:H,8,0),0)</f>
        <v>0</v>
      </c>
      <c r="K166" s="70">
        <f t="shared" si="4"/>
        <v>0</v>
      </c>
      <c r="M166" s="1" t="e">
        <f>VLOOKUP(B166,Ref.!I:K,3,0)</f>
        <v>#N/A</v>
      </c>
      <c r="N166" s="1">
        <f t="shared" si="5"/>
        <v>0</v>
      </c>
    </row>
    <row r="167" spans="1:14" x14ac:dyDescent="0.25">
      <c r="A167"/>
      <c r="B167"/>
      <c r="C167"/>
      <c r="D167" s="108"/>
      <c r="E167"/>
      <c r="F167" s="108"/>
      <c r="G167" s="108"/>
      <c r="H167" s="108"/>
      <c r="J167" s="68">
        <f>IFERROR(VLOOKUP(A167,ago!A:H,8,0),0)</f>
        <v>0</v>
      </c>
      <c r="K167" s="70">
        <f t="shared" si="4"/>
        <v>0</v>
      </c>
      <c r="M167" s="1" t="e">
        <f>VLOOKUP(B167,Ref.!I:K,3,0)</f>
        <v>#N/A</v>
      </c>
      <c r="N167" s="1">
        <f t="shared" si="5"/>
        <v>0</v>
      </c>
    </row>
    <row r="168" spans="1:14" x14ac:dyDescent="0.25">
      <c r="A168"/>
      <c r="B168"/>
      <c r="C168"/>
      <c r="D168" s="108"/>
      <c r="E168" s="108"/>
      <c r="F168"/>
      <c r="G168" s="108"/>
      <c r="H168" s="108"/>
      <c r="J168" s="68">
        <f>IFERROR(VLOOKUP(A168,ago!A:H,8,0),0)</f>
        <v>0</v>
      </c>
      <c r="K168" s="70">
        <f t="shared" si="4"/>
        <v>0</v>
      </c>
      <c r="M168" s="1" t="e">
        <f>VLOOKUP(B168,Ref.!I:K,3,0)</f>
        <v>#N/A</v>
      </c>
      <c r="N168" s="1">
        <f t="shared" si="5"/>
        <v>0</v>
      </c>
    </row>
    <row r="169" spans="1:14" x14ac:dyDescent="0.25">
      <c r="A169"/>
      <c r="B169"/>
      <c r="C169"/>
      <c r="D169" s="108"/>
      <c r="E169" s="108"/>
      <c r="F169"/>
      <c r="G169" s="108"/>
      <c r="H169" s="108"/>
      <c r="J169" s="68">
        <f>IFERROR(VLOOKUP(A169,ago!A:H,8,0),0)</f>
        <v>0</v>
      </c>
      <c r="K169" s="70">
        <f t="shared" si="4"/>
        <v>0</v>
      </c>
      <c r="M169" s="1" t="e">
        <f>VLOOKUP(B169,Ref.!I:K,3,0)</f>
        <v>#N/A</v>
      </c>
      <c r="N169" s="1">
        <f t="shared" si="5"/>
        <v>0</v>
      </c>
    </row>
    <row r="170" spans="1:14" x14ac:dyDescent="0.25">
      <c r="A170"/>
      <c r="B170"/>
      <c r="C170"/>
      <c r="D170" s="108"/>
      <c r="E170" s="108"/>
      <c r="F170" s="108"/>
      <c r="G170" s="108"/>
      <c r="H170" s="108"/>
      <c r="J170" s="68">
        <f>IFERROR(VLOOKUP(A170,ago!A:H,8,0),0)</f>
        <v>0</v>
      </c>
      <c r="K170" s="70">
        <f t="shared" si="4"/>
        <v>0</v>
      </c>
      <c r="M170" s="1" t="e">
        <f>VLOOKUP(B170,Ref.!I:K,3,0)</f>
        <v>#N/A</v>
      </c>
      <c r="N170" s="1">
        <f t="shared" si="5"/>
        <v>0</v>
      </c>
    </row>
    <row r="171" spans="1:14" x14ac:dyDescent="0.25">
      <c r="A171"/>
      <c r="B171"/>
      <c r="C171"/>
      <c r="D171" s="108"/>
      <c r="E171"/>
      <c r="F171"/>
      <c r="G171"/>
      <c r="H171" s="108"/>
      <c r="J171" s="68">
        <f>IFERROR(VLOOKUP(A171,ago!A:H,8,0),0)</f>
        <v>0</v>
      </c>
      <c r="K171" s="70">
        <f t="shared" si="4"/>
        <v>0</v>
      </c>
      <c r="M171" s="1" t="e">
        <f>VLOOKUP(B171,Ref.!I:K,3,0)</f>
        <v>#N/A</v>
      </c>
      <c r="N171" s="1">
        <f t="shared" si="5"/>
        <v>0</v>
      </c>
    </row>
    <row r="172" spans="1:14" x14ac:dyDescent="0.25">
      <c r="A172"/>
      <c r="B172"/>
      <c r="C172"/>
      <c r="D172" s="108"/>
      <c r="E172" s="108"/>
      <c r="F172"/>
      <c r="G172" s="108"/>
      <c r="H172" s="108"/>
      <c r="J172" s="68">
        <f>IFERROR(VLOOKUP(A172,ago!A:H,8,0),0)</f>
        <v>0</v>
      </c>
      <c r="K172" s="70">
        <f t="shared" si="4"/>
        <v>0</v>
      </c>
      <c r="M172" s="1" t="e">
        <f>VLOOKUP(B172,Ref.!I:K,3,0)</f>
        <v>#N/A</v>
      </c>
      <c r="N172" s="1">
        <f t="shared" si="5"/>
        <v>0</v>
      </c>
    </row>
    <row r="173" spans="1:14" x14ac:dyDescent="0.25">
      <c r="A173"/>
      <c r="B173"/>
      <c r="C173"/>
      <c r="D173" s="108"/>
      <c r="E173"/>
      <c r="F173" s="108"/>
      <c r="G173" s="108"/>
      <c r="H173" s="108"/>
      <c r="J173" s="68">
        <f>IFERROR(VLOOKUP(A173,ago!A:H,8,0),0)</f>
        <v>0</v>
      </c>
      <c r="K173" s="70">
        <f t="shared" si="4"/>
        <v>0</v>
      </c>
      <c r="M173" s="1" t="e">
        <f>VLOOKUP(B173,Ref.!I:K,3,0)</f>
        <v>#N/A</v>
      </c>
      <c r="N173" s="1">
        <f t="shared" si="5"/>
        <v>0</v>
      </c>
    </row>
    <row r="174" spans="1:14" x14ac:dyDescent="0.25">
      <c r="A174"/>
      <c r="B174"/>
      <c r="C174"/>
      <c r="D174" s="108"/>
      <c r="E174" s="108"/>
      <c r="F174"/>
      <c r="G174" s="108"/>
      <c r="H174" s="108"/>
      <c r="J174" s="68">
        <f>IFERROR(VLOOKUP(A174,ago!A:H,8,0),0)</f>
        <v>0</v>
      </c>
      <c r="K174" s="70">
        <f t="shared" si="4"/>
        <v>0</v>
      </c>
      <c r="M174" s="1" t="e">
        <f>VLOOKUP(B174,Ref.!I:K,3,0)</f>
        <v>#N/A</v>
      </c>
      <c r="N174" s="1">
        <f t="shared" si="5"/>
        <v>0</v>
      </c>
    </row>
    <row r="175" spans="1:14" x14ac:dyDescent="0.25">
      <c r="A175"/>
      <c r="B175"/>
      <c r="C175"/>
      <c r="D175"/>
      <c r="E175" s="108"/>
      <c r="F175"/>
      <c r="G175" s="108"/>
      <c r="H175" s="108"/>
      <c r="J175" s="68">
        <f>IFERROR(VLOOKUP(A175,ago!A:H,8,0),0)</f>
        <v>0</v>
      </c>
      <c r="K175" s="70">
        <f t="shared" si="4"/>
        <v>0</v>
      </c>
      <c r="M175" s="1" t="e">
        <f>VLOOKUP(B175,Ref.!I:K,3,0)</f>
        <v>#N/A</v>
      </c>
      <c r="N175" s="1">
        <f t="shared" si="5"/>
        <v>0</v>
      </c>
    </row>
    <row r="176" spans="1:14" x14ac:dyDescent="0.25">
      <c r="A176"/>
      <c r="B176"/>
      <c r="C176"/>
      <c r="D176"/>
      <c r="E176" s="108"/>
      <c r="F176"/>
      <c r="G176" s="108"/>
      <c r="H176" s="108"/>
      <c r="J176" s="68">
        <f>IFERROR(VLOOKUP(A176,ago!A:H,8,0),0)</f>
        <v>0</v>
      </c>
      <c r="K176" s="70">
        <f t="shared" si="4"/>
        <v>0</v>
      </c>
      <c r="M176" s="1" t="e">
        <f>VLOOKUP(B176,Ref.!I:K,3,0)</f>
        <v>#N/A</v>
      </c>
      <c r="N176" s="1">
        <f t="shared" si="5"/>
        <v>0</v>
      </c>
    </row>
    <row r="177" spans="1:14" x14ac:dyDescent="0.25">
      <c r="A177"/>
      <c r="B177"/>
      <c r="C177"/>
      <c r="D177" s="108"/>
      <c r="E177" s="108"/>
      <c r="F177"/>
      <c r="G177" s="108"/>
      <c r="H177" s="108"/>
      <c r="J177" s="68">
        <f>IFERROR(VLOOKUP(A177,ago!A:H,8,0),0)</f>
        <v>0</v>
      </c>
      <c r="K177" s="70">
        <f t="shared" si="4"/>
        <v>0</v>
      </c>
      <c r="M177" s="1" t="e">
        <f>VLOOKUP(B177,Ref.!I:K,3,0)</f>
        <v>#N/A</v>
      </c>
      <c r="N177" s="1">
        <f t="shared" si="5"/>
        <v>0</v>
      </c>
    </row>
    <row r="178" spans="1:14" x14ac:dyDescent="0.25">
      <c r="A178"/>
      <c r="B178"/>
      <c r="C178"/>
      <c r="D178" s="108"/>
      <c r="E178" s="108"/>
      <c r="F178"/>
      <c r="G178" s="108"/>
      <c r="H178" s="108"/>
      <c r="J178" s="68">
        <f>IFERROR(VLOOKUP(A178,ago!A:H,8,0),0)</f>
        <v>0</v>
      </c>
      <c r="K178" s="70">
        <f t="shared" si="4"/>
        <v>0</v>
      </c>
      <c r="M178" s="1" t="e">
        <f>VLOOKUP(B178,Ref.!I:K,3,0)</f>
        <v>#N/A</v>
      </c>
      <c r="N178" s="1">
        <f t="shared" si="5"/>
        <v>0</v>
      </c>
    </row>
    <row r="179" spans="1:14" x14ac:dyDescent="0.25">
      <c r="A179"/>
      <c r="B179"/>
      <c r="C179"/>
      <c r="D179" s="108"/>
      <c r="E179" s="108"/>
      <c r="F179"/>
      <c r="G179" s="108"/>
      <c r="H179" s="108"/>
      <c r="J179" s="68">
        <f>IFERROR(VLOOKUP(A179,ago!A:H,8,0),0)</f>
        <v>0</v>
      </c>
      <c r="K179" s="70">
        <f t="shared" si="4"/>
        <v>0</v>
      </c>
      <c r="M179" s="1" t="e">
        <f>VLOOKUP(B179,Ref.!I:K,3,0)</f>
        <v>#N/A</v>
      </c>
      <c r="N179" s="1">
        <f t="shared" si="5"/>
        <v>0</v>
      </c>
    </row>
    <row r="180" spans="1:14" x14ac:dyDescent="0.25">
      <c r="A180"/>
      <c r="B180"/>
      <c r="C180"/>
      <c r="D180" s="108"/>
      <c r="E180"/>
      <c r="F180" s="108"/>
      <c r="G180" s="108"/>
      <c r="H180" s="108"/>
      <c r="J180" s="68">
        <f>IFERROR(VLOOKUP(A180,ago!A:H,8,0),0)</f>
        <v>0</v>
      </c>
      <c r="K180" s="70">
        <f t="shared" si="4"/>
        <v>0</v>
      </c>
      <c r="M180" s="1" t="e">
        <f>VLOOKUP(B180,Ref.!I:K,3,0)</f>
        <v>#N/A</v>
      </c>
      <c r="N180" s="1">
        <f t="shared" si="5"/>
        <v>0</v>
      </c>
    </row>
    <row r="181" spans="1:14" x14ac:dyDescent="0.25">
      <c r="A181"/>
      <c r="B181"/>
      <c r="C181"/>
      <c r="D181" s="108"/>
      <c r="E181"/>
      <c r="F181" s="108"/>
      <c r="G181" s="108"/>
      <c r="H181" s="108"/>
      <c r="J181" s="68">
        <f>IFERROR(VLOOKUP(A181,ago!A:H,8,0),0)</f>
        <v>0</v>
      </c>
      <c r="K181" s="70">
        <f t="shared" si="4"/>
        <v>0</v>
      </c>
      <c r="M181" s="1" t="e">
        <f>VLOOKUP(B181,Ref.!I:K,3,0)</f>
        <v>#N/A</v>
      </c>
      <c r="N181" s="1">
        <f t="shared" si="5"/>
        <v>0</v>
      </c>
    </row>
    <row r="182" spans="1:14" x14ac:dyDescent="0.25">
      <c r="A182"/>
      <c r="B182"/>
      <c r="C182"/>
      <c r="D182" s="108"/>
      <c r="E182"/>
      <c r="F182" s="108"/>
      <c r="G182" s="108"/>
      <c r="H182" s="108"/>
      <c r="J182" s="68">
        <f>IFERROR(VLOOKUP(A182,ago!A:H,8,0),0)</f>
        <v>0</v>
      </c>
      <c r="K182" s="70">
        <f t="shared" si="4"/>
        <v>0</v>
      </c>
      <c r="M182" s="1" t="e">
        <f>VLOOKUP(B182,Ref.!I:K,3,0)</f>
        <v>#N/A</v>
      </c>
      <c r="N182" s="1">
        <f t="shared" si="5"/>
        <v>0</v>
      </c>
    </row>
    <row r="183" spans="1:14" x14ac:dyDescent="0.25">
      <c r="A183"/>
      <c r="B183"/>
      <c r="C183"/>
      <c r="D183" s="108"/>
      <c r="E183"/>
      <c r="F183"/>
      <c r="G183"/>
      <c r="H183" s="108"/>
      <c r="J183" s="68">
        <f>IFERROR(VLOOKUP(A183,ago!A:H,8,0),0)</f>
        <v>0</v>
      </c>
      <c r="K183" s="70">
        <f t="shared" si="4"/>
        <v>0</v>
      </c>
      <c r="M183" s="1" t="e">
        <f>VLOOKUP(B183,Ref.!I:K,3,0)</f>
        <v>#N/A</v>
      </c>
      <c r="N183" s="1">
        <f t="shared" si="5"/>
        <v>0</v>
      </c>
    </row>
    <row r="184" spans="1:14" x14ac:dyDescent="0.25">
      <c r="A184"/>
      <c r="B184"/>
      <c r="C184"/>
      <c r="D184" s="108"/>
      <c r="E184"/>
      <c r="F184"/>
      <c r="G184"/>
      <c r="H184" s="108"/>
      <c r="J184" s="68">
        <f>IFERROR(VLOOKUP(A184,ago!A:H,8,0),0)</f>
        <v>0</v>
      </c>
      <c r="K184" s="70">
        <f t="shared" si="4"/>
        <v>0</v>
      </c>
      <c r="M184" s="1" t="e">
        <f>VLOOKUP(B184,Ref.!I:K,3,0)</f>
        <v>#N/A</v>
      </c>
      <c r="N184" s="1">
        <f t="shared" si="5"/>
        <v>0</v>
      </c>
    </row>
    <row r="185" spans="1:14" x14ac:dyDescent="0.25">
      <c r="A185"/>
      <c r="B185"/>
      <c r="C185"/>
      <c r="D185" s="108"/>
      <c r="E185" s="108"/>
      <c r="F185" s="108"/>
      <c r="G185" s="108"/>
      <c r="H185" s="108"/>
      <c r="J185" s="68">
        <f>IFERROR(VLOOKUP(A185,ago!A:H,8,0),0)</f>
        <v>0</v>
      </c>
      <c r="K185" s="70">
        <f t="shared" si="4"/>
        <v>0</v>
      </c>
      <c r="M185" s="1" t="e">
        <f>VLOOKUP(B185,Ref.!I:K,3,0)</f>
        <v>#N/A</v>
      </c>
      <c r="N185" s="1">
        <f t="shared" si="5"/>
        <v>0</v>
      </c>
    </row>
    <row r="186" spans="1:14" x14ac:dyDescent="0.25">
      <c r="A186"/>
      <c r="B186"/>
      <c r="C186"/>
      <c r="D186" s="108"/>
      <c r="E186" s="108"/>
      <c r="F186" s="108"/>
      <c r="G186" s="108"/>
      <c r="H186" s="108"/>
      <c r="J186" s="68">
        <f>IFERROR(VLOOKUP(A186,ago!A:H,8,0),0)</f>
        <v>0</v>
      </c>
      <c r="K186" s="70">
        <f t="shared" si="4"/>
        <v>0</v>
      </c>
      <c r="M186" s="1" t="e">
        <f>VLOOKUP(B186,Ref.!I:K,3,0)</f>
        <v>#N/A</v>
      </c>
      <c r="N186" s="1">
        <f t="shared" si="5"/>
        <v>0</v>
      </c>
    </row>
    <row r="187" spans="1:14" x14ac:dyDescent="0.25">
      <c r="A187"/>
      <c r="B187"/>
      <c r="C187"/>
      <c r="D187" s="108"/>
      <c r="E187" s="108"/>
      <c r="F187"/>
      <c r="G187" s="108"/>
      <c r="H187" s="108"/>
      <c r="J187" s="68">
        <f>IFERROR(VLOOKUP(A187,ago!A:H,8,0),0)</f>
        <v>0</v>
      </c>
      <c r="K187" s="70">
        <f t="shared" si="4"/>
        <v>0</v>
      </c>
      <c r="M187" s="1" t="e">
        <f>VLOOKUP(B187,Ref.!I:K,3,0)</f>
        <v>#N/A</v>
      </c>
      <c r="N187" s="1">
        <f t="shared" si="5"/>
        <v>0</v>
      </c>
    </row>
    <row r="188" spans="1:14" x14ac:dyDescent="0.25">
      <c r="A188"/>
      <c r="B188"/>
      <c r="C188"/>
      <c r="D188" s="108"/>
      <c r="E188"/>
      <c r="F188" s="108"/>
      <c r="G188" s="108"/>
      <c r="H188" s="108"/>
      <c r="J188" s="68">
        <f>IFERROR(VLOOKUP(A188,ago!A:H,8,0),0)</f>
        <v>0</v>
      </c>
      <c r="K188" s="70">
        <f t="shared" si="4"/>
        <v>0</v>
      </c>
      <c r="M188" s="1" t="e">
        <f>VLOOKUP(B188,Ref.!I:K,3,0)</f>
        <v>#N/A</v>
      </c>
      <c r="N188" s="1">
        <f t="shared" si="5"/>
        <v>0</v>
      </c>
    </row>
    <row r="189" spans="1:14" x14ac:dyDescent="0.25">
      <c r="A189"/>
      <c r="B189"/>
      <c r="C189"/>
      <c r="D189"/>
      <c r="E189"/>
      <c r="F189"/>
      <c r="G189"/>
      <c r="H189"/>
      <c r="J189" s="68">
        <f>IFERROR(VLOOKUP(A189,ago!A:H,8,0),0)</f>
        <v>0</v>
      </c>
      <c r="K189" s="70">
        <f t="shared" si="4"/>
        <v>0</v>
      </c>
      <c r="M189" s="1" t="e">
        <f>VLOOKUP(B189,Ref.!I:K,3,0)</f>
        <v>#N/A</v>
      </c>
      <c r="N189" s="1">
        <f t="shared" si="5"/>
        <v>0</v>
      </c>
    </row>
    <row r="190" spans="1:14" x14ac:dyDescent="0.25">
      <c r="A190"/>
      <c r="B190"/>
      <c r="C190"/>
      <c r="D190" s="108"/>
      <c r="E190"/>
      <c r="F190"/>
      <c r="G190"/>
      <c r="H190" s="108"/>
      <c r="J190" s="68">
        <f>IFERROR(VLOOKUP(A190,ago!A:H,8,0),0)</f>
        <v>0</v>
      </c>
      <c r="K190" s="70">
        <f t="shared" si="4"/>
        <v>0</v>
      </c>
      <c r="M190" s="1" t="e">
        <f>VLOOKUP(B190,Ref.!I:K,3,0)</f>
        <v>#N/A</v>
      </c>
      <c r="N190" s="1">
        <f t="shared" si="5"/>
        <v>0</v>
      </c>
    </row>
    <row r="191" spans="1:14" x14ac:dyDescent="0.25">
      <c r="A191"/>
      <c r="B191"/>
      <c r="C191"/>
      <c r="D191" s="108"/>
      <c r="E191"/>
      <c r="F191"/>
      <c r="G191"/>
      <c r="H191" s="108"/>
      <c r="J191" s="68">
        <f>IFERROR(VLOOKUP(A191,ago!A:H,8,0),0)</f>
        <v>0</v>
      </c>
      <c r="K191" s="70">
        <f t="shared" si="4"/>
        <v>0</v>
      </c>
      <c r="M191" s="1" t="e">
        <f>VLOOKUP(B191,Ref.!I:K,3,0)</f>
        <v>#N/A</v>
      </c>
      <c r="N191" s="1">
        <f t="shared" si="5"/>
        <v>0</v>
      </c>
    </row>
    <row r="192" spans="1:14" x14ac:dyDescent="0.25">
      <c r="A192"/>
      <c r="B192"/>
      <c r="C192"/>
      <c r="D192" s="108"/>
      <c r="E192"/>
      <c r="F192"/>
      <c r="G192"/>
      <c r="H192" s="108"/>
      <c r="J192" s="68">
        <f>IFERROR(VLOOKUP(A192,ago!A:H,8,0),0)</f>
        <v>0</v>
      </c>
      <c r="K192" s="70">
        <f t="shared" si="4"/>
        <v>0</v>
      </c>
      <c r="M192" s="1" t="e">
        <f>VLOOKUP(B192,Ref.!I:K,3,0)</f>
        <v>#N/A</v>
      </c>
      <c r="N192" s="1">
        <f t="shared" si="5"/>
        <v>0</v>
      </c>
    </row>
    <row r="193" spans="1:14" x14ac:dyDescent="0.25">
      <c r="A193"/>
      <c r="B193"/>
      <c r="C193"/>
      <c r="D193" s="108"/>
      <c r="E193"/>
      <c r="F193"/>
      <c r="G193"/>
      <c r="H193" s="108"/>
      <c r="J193" s="68">
        <f>IFERROR(VLOOKUP(A193,ago!A:H,8,0),0)</f>
        <v>0</v>
      </c>
      <c r="K193" s="70">
        <f t="shared" si="4"/>
        <v>0</v>
      </c>
      <c r="M193" s="1" t="e">
        <f>VLOOKUP(B193,Ref.!I:K,3,0)</f>
        <v>#N/A</v>
      </c>
      <c r="N193" s="1">
        <f t="shared" si="5"/>
        <v>0</v>
      </c>
    </row>
    <row r="194" spans="1:14" x14ac:dyDescent="0.25">
      <c r="A194"/>
      <c r="B194"/>
      <c r="C194"/>
      <c r="D194" s="108"/>
      <c r="E194"/>
      <c r="F194"/>
      <c r="G194"/>
      <c r="H194" s="108"/>
      <c r="J194" s="68">
        <f>IFERROR(VLOOKUP(A194,ago!A:H,8,0),0)</f>
        <v>0</v>
      </c>
      <c r="K194" s="70">
        <f t="shared" ref="K194:K257" si="6">D194-J194</f>
        <v>0</v>
      </c>
      <c r="M194" s="1" t="e">
        <f>VLOOKUP(B194,Ref.!I:K,3,0)</f>
        <v>#N/A</v>
      </c>
      <c r="N194" s="1">
        <f t="shared" si="5"/>
        <v>0</v>
      </c>
    </row>
    <row r="195" spans="1:14" x14ac:dyDescent="0.25">
      <c r="A195"/>
      <c r="B195"/>
      <c r="C195"/>
      <c r="D195" s="108"/>
      <c r="E195"/>
      <c r="F195"/>
      <c r="G195"/>
      <c r="H195" s="108"/>
      <c r="J195" s="68">
        <f>IFERROR(VLOOKUP(A195,ago!A:H,8,0),0)</f>
        <v>0</v>
      </c>
      <c r="K195" s="70">
        <f t="shared" si="6"/>
        <v>0</v>
      </c>
      <c r="M195" s="1" t="e">
        <f>VLOOKUP(B195,Ref.!I:K,3,0)</f>
        <v>#N/A</v>
      </c>
      <c r="N195" s="1">
        <f t="shared" ref="N195:N258" si="7">LEN(A195)</f>
        <v>0</v>
      </c>
    </row>
    <row r="196" spans="1:14" x14ac:dyDescent="0.25">
      <c r="A196"/>
      <c r="B196"/>
      <c r="C196"/>
      <c r="D196" s="108"/>
      <c r="E196"/>
      <c r="F196"/>
      <c r="G196"/>
      <c r="H196" s="108"/>
      <c r="J196" s="68">
        <f>IFERROR(VLOOKUP(A196,ago!A:H,8,0),0)</f>
        <v>0</v>
      </c>
      <c r="K196" s="70">
        <f t="shared" si="6"/>
        <v>0</v>
      </c>
      <c r="M196" s="1" t="e">
        <f>VLOOKUP(B196,Ref.!I:K,3,0)</f>
        <v>#N/A</v>
      </c>
      <c r="N196" s="1">
        <f t="shared" si="7"/>
        <v>0</v>
      </c>
    </row>
    <row r="197" spans="1:14" x14ac:dyDescent="0.25">
      <c r="A197"/>
      <c r="B197"/>
      <c r="C197"/>
      <c r="D197" s="108"/>
      <c r="E197"/>
      <c r="F197"/>
      <c r="G197"/>
      <c r="H197" s="108"/>
      <c r="J197" s="68">
        <f>IFERROR(VLOOKUP(A197,ago!A:H,8,0),0)</f>
        <v>0</v>
      </c>
      <c r="K197" s="70">
        <f t="shared" si="6"/>
        <v>0</v>
      </c>
      <c r="M197" s="1" t="e">
        <f>VLOOKUP(B197,Ref.!I:K,3,0)</f>
        <v>#N/A</v>
      </c>
      <c r="N197" s="1">
        <f t="shared" si="7"/>
        <v>0</v>
      </c>
    </row>
    <row r="198" spans="1:14" x14ac:dyDescent="0.25">
      <c r="A198"/>
      <c r="B198"/>
      <c r="C198"/>
      <c r="D198" s="108"/>
      <c r="E198" s="108"/>
      <c r="F198" s="108"/>
      <c r="G198" s="108"/>
      <c r="H198" s="108"/>
      <c r="J198" s="68">
        <f>IFERROR(VLOOKUP(A198,ago!A:H,8,0),0)</f>
        <v>0</v>
      </c>
      <c r="K198" s="70">
        <f t="shared" si="6"/>
        <v>0</v>
      </c>
      <c r="M198" s="1" t="e">
        <f>VLOOKUP(B198,Ref.!I:K,3,0)</f>
        <v>#N/A</v>
      </c>
      <c r="N198" s="1">
        <f t="shared" si="7"/>
        <v>0</v>
      </c>
    </row>
    <row r="199" spans="1:14" x14ac:dyDescent="0.25">
      <c r="A199"/>
      <c r="B199"/>
      <c r="C199"/>
      <c r="D199" s="108"/>
      <c r="E199" s="108"/>
      <c r="F199" s="108"/>
      <c r="G199" s="108"/>
      <c r="H199" s="108"/>
      <c r="J199" s="68">
        <f>IFERROR(VLOOKUP(A199,ago!A:H,8,0),0)</f>
        <v>0</v>
      </c>
      <c r="K199" s="70">
        <f t="shared" si="6"/>
        <v>0</v>
      </c>
      <c r="M199" s="1" t="e">
        <f>VLOOKUP(B199,Ref.!I:K,3,0)</f>
        <v>#N/A</v>
      </c>
      <c r="N199" s="1">
        <f t="shared" si="7"/>
        <v>0</v>
      </c>
    </row>
    <row r="200" spans="1:14" x14ac:dyDescent="0.25">
      <c r="A200"/>
      <c r="B200"/>
      <c r="C200"/>
      <c r="D200" s="108"/>
      <c r="E200" s="108"/>
      <c r="F200" s="108"/>
      <c r="G200" s="108"/>
      <c r="H200" s="108"/>
      <c r="J200" s="68">
        <f>IFERROR(VLOOKUP(A200,ago!A:H,8,0),0)</f>
        <v>0</v>
      </c>
      <c r="K200" s="70">
        <f t="shared" si="6"/>
        <v>0</v>
      </c>
      <c r="M200" s="1" t="e">
        <f>VLOOKUP(B200,Ref.!I:K,3,0)</f>
        <v>#N/A</v>
      </c>
      <c r="N200" s="1">
        <f t="shared" si="7"/>
        <v>0</v>
      </c>
    </row>
    <row r="201" spans="1:14" x14ac:dyDescent="0.25">
      <c r="A201"/>
      <c r="B201"/>
      <c r="C201"/>
      <c r="D201" s="108"/>
      <c r="E201" s="108"/>
      <c r="F201" s="108"/>
      <c r="G201"/>
      <c r="H201" s="108"/>
      <c r="J201" s="68">
        <f>IFERROR(VLOOKUP(A201,ago!A:H,8,0),0)</f>
        <v>0</v>
      </c>
      <c r="K201" s="70">
        <f t="shared" si="6"/>
        <v>0</v>
      </c>
      <c r="M201" s="1" t="e">
        <f>VLOOKUP(B201,Ref.!I:K,3,0)</f>
        <v>#N/A</v>
      </c>
      <c r="N201" s="1">
        <f t="shared" si="7"/>
        <v>0</v>
      </c>
    </row>
    <row r="202" spans="1:14" x14ac:dyDescent="0.25">
      <c r="A202"/>
      <c r="B202"/>
      <c r="C202"/>
      <c r="D202"/>
      <c r="E202"/>
      <c r="F202"/>
      <c r="G202"/>
      <c r="H202"/>
      <c r="J202" s="68">
        <f>IFERROR(VLOOKUP(A202,ago!A:H,8,0),0)</f>
        <v>0</v>
      </c>
      <c r="K202" s="70">
        <f t="shared" si="6"/>
        <v>0</v>
      </c>
      <c r="M202" s="1" t="e">
        <f>VLOOKUP(B202,Ref.!I:K,3,0)</f>
        <v>#N/A</v>
      </c>
      <c r="N202" s="1">
        <f t="shared" si="7"/>
        <v>0</v>
      </c>
    </row>
    <row r="203" spans="1:14" x14ac:dyDescent="0.25">
      <c r="A203"/>
      <c r="B203"/>
      <c r="C203"/>
      <c r="D203"/>
      <c r="E203"/>
      <c r="F203"/>
      <c r="G203"/>
      <c r="H203"/>
      <c r="J203" s="68">
        <f>IFERROR(VLOOKUP(A203,ago!A:H,8,0),0)</f>
        <v>0</v>
      </c>
      <c r="K203" s="70">
        <f t="shared" si="6"/>
        <v>0</v>
      </c>
      <c r="M203" s="1" t="e">
        <f>VLOOKUP(B203,Ref.!I:K,3,0)</f>
        <v>#N/A</v>
      </c>
      <c r="N203" s="1">
        <f t="shared" si="7"/>
        <v>0</v>
      </c>
    </row>
    <row r="204" spans="1:14" x14ac:dyDescent="0.25">
      <c r="A204"/>
      <c r="B204"/>
      <c r="C204"/>
      <c r="D204"/>
      <c r="E204"/>
      <c r="F204"/>
      <c r="G204"/>
      <c r="H204"/>
      <c r="J204" s="68">
        <f>IFERROR(VLOOKUP(A204,ago!A:H,8,0),0)</f>
        <v>0</v>
      </c>
      <c r="K204" s="70">
        <f t="shared" si="6"/>
        <v>0</v>
      </c>
      <c r="M204" s="1" t="e">
        <f>VLOOKUP(B204,Ref.!I:K,3,0)</f>
        <v>#N/A</v>
      </c>
      <c r="N204" s="1">
        <f t="shared" si="7"/>
        <v>0</v>
      </c>
    </row>
    <row r="205" spans="1:14" x14ac:dyDescent="0.25">
      <c r="A205"/>
      <c r="B205"/>
      <c r="C205"/>
      <c r="D205"/>
      <c r="E205"/>
      <c r="F205"/>
      <c r="G205"/>
      <c r="H205"/>
      <c r="J205" s="68">
        <f>IFERROR(VLOOKUP(A205,ago!A:H,8,0),0)</f>
        <v>0</v>
      </c>
      <c r="K205" s="70">
        <f t="shared" si="6"/>
        <v>0</v>
      </c>
      <c r="M205" s="1" t="e">
        <f>VLOOKUP(B205,Ref.!I:K,3,0)</f>
        <v>#N/A</v>
      </c>
      <c r="N205" s="1">
        <f t="shared" si="7"/>
        <v>0</v>
      </c>
    </row>
    <row r="206" spans="1:14" x14ac:dyDescent="0.25">
      <c r="A206"/>
      <c r="B206"/>
      <c r="C206"/>
      <c r="D206"/>
      <c r="E206"/>
      <c r="F206"/>
      <c r="G206"/>
      <c r="H206"/>
      <c r="J206" s="68">
        <f>IFERROR(VLOOKUP(A206,ago!A:H,8,0),0)</f>
        <v>0</v>
      </c>
      <c r="K206" s="70">
        <f t="shared" si="6"/>
        <v>0</v>
      </c>
      <c r="M206" s="1" t="e">
        <f>VLOOKUP(B206,Ref.!I:K,3,0)</f>
        <v>#N/A</v>
      </c>
      <c r="N206" s="1">
        <f t="shared" si="7"/>
        <v>0</v>
      </c>
    </row>
    <row r="207" spans="1:14" x14ac:dyDescent="0.25">
      <c r="A207"/>
      <c r="B207"/>
      <c r="C207"/>
      <c r="D207" s="108"/>
      <c r="E207" s="108"/>
      <c r="F207" s="108"/>
      <c r="G207"/>
      <c r="H207" s="108"/>
      <c r="J207" s="68">
        <f>IFERROR(VLOOKUP(A207,ago!A:H,8,0),0)</f>
        <v>0</v>
      </c>
      <c r="K207" s="70">
        <f t="shared" si="6"/>
        <v>0</v>
      </c>
      <c r="M207" s="1" t="e">
        <f>VLOOKUP(B207,Ref.!I:K,3,0)</f>
        <v>#N/A</v>
      </c>
      <c r="N207" s="1">
        <f t="shared" si="7"/>
        <v>0</v>
      </c>
    </row>
    <row r="208" spans="1:14" x14ac:dyDescent="0.25">
      <c r="A208"/>
      <c r="B208"/>
      <c r="C208"/>
      <c r="D208"/>
      <c r="E208"/>
      <c r="F208"/>
      <c r="G208"/>
      <c r="H208"/>
      <c r="J208" s="68">
        <f>IFERROR(VLOOKUP(A208,ago!A:H,8,0),0)</f>
        <v>0</v>
      </c>
      <c r="K208" s="70">
        <f t="shared" si="6"/>
        <v>0</v>
      </c>
      <c r="M208" s="1" t="e">
        <f>VLOOKUP(B208,Ref.!I:K,3,0)</f>
        <v>#N/A</v>
      </c>
      <c r="N208" s="1">
        <f t="shared" si="7"/>
        <v>0</v>
      </c>
    </row>
    <row r="209" spans="1:14" x14ac:dyDescent="0.25">
      <c r="A209"/>
      <c r="B209"/>
      <c r="C209"/>
      <c r="D209"/>
      <c r="E209"/>
      <c r="F209"/>
      <c r="G209"/>
      <c r="H209"/>
      <c r="J209" s="68">
        <f>IFERROR(VLOOKUP(A209,ago!A:H,8,0),0)</f>
        <v>0</v>
      </c>
      <c r="K209" s="70">
        <f t="shared" si="6"/>
        <v>0</v>
      </c>
      <c r="M209" s="1" t="e">
        <f>VLOOKUP(B209,Ref.!I:K,3,0)</f>
        <v>#N/A</v>
      </c>
      <c r="N209" s="1">
        <f t="shared" si="7"/>
        <v>0</v>
      </c>
    </row>
    <row r="210" spans="1:14" x14ac:dyDescent="0.25">
      <c r="A210"/>
      <c r="B210"/>
      <c r="C210"/>
      <c r="D210" s="108"/>
      <c r="E210"/>
      <c r="F210"/>
      <c r="G210"/>
      <c r="H210" s="108"/>
      <c r="J210" s="68">
        <f>IFERROR(VLOOKUP(A210,ago!A:H,8,0),0)</f>
        <v>0</v>
      </c>
      <c r="K210" s="70">
        <f t="shared" si="6"/>
        <v>0</v>
      </c>
      <c r="M210" s="1" t="e">
        <f>VLOOKUP(B210,Ref.!I:K,3,0)</f>
        <v>#N/A</v>
      </c>
      <c r="N210" s="1">
        <f t="shared" si="7"/>
        <v>0</v>
      </c>
    </row>
    <row r="211" spans="1:14" x14ac:dyDescent="0.25">
      <c r="A211"/>
      <c r="B211"/>
      <c r="C211"/>
      <c r="D211"/>
      <c r="E211"/>
      <c r="F211"/>
      <c r="G211"/>
      <c r="H211"/>
      <c r="J211" s="68">
        <f>IFERROR(VLOOKUP(A211,ago!A:H,8,0),0)</f>
        <v>0</v>
      </c>
      <c r="K211" s="70">
        <f t="shared" si="6"/>
        <v>0</v>
      </c>
      <c r="M211" s="1" t="e">
        <f>VLOOKUP(B211,Ref.!I:K,3,0)</f>
        <v>#N/A</v>
      </c>
      <c r="N211" s="1">
        <f t="shared" si="7"/>
        <v>0</v>
      </c>
    </row>
    <row r="212" spans="1:14" x14ac:dyDescent="0.25">
      <c r="A212"/>
      <c r="B212"/>
      <c r="C212"/>
      <c r="D212"/>
      <c r="E212"/>
      <c r="F212"/>
      <c r="G212"/>
      <c r="H212"/>
      <c r="J212" s="68">
        <f>IFERROR(VLOOKUP(A212,ago!A:H,8,0),0)</f>
        <v>0</v>
      </c>
      <c r="K212" s="70">
        <f t="shared" si="6"/>
        <v>0</v>
      </c>
      <c r="M212" s="1" t="e">
        <f>VLOOKUP(B212,Ref.!I:K,3,0)</f>
        <v>#N/A</v>
      </c>
      <c r="N212" s="1">
        <f t="shared" si="7"/>
        <v>0</v>
      </c>
    </row>
    <row r="213" spans="1:14" x14ac:dyDescent="0.25">
      <c r="A213"/>
      <c r="B213"/>
      <c r="C213"/>
      <c r="D213"/>
      <c r="E213" s="108"/>
      <c r="F213" s="108"/>
      <c r="G213"/>
      <c r="H213"/>
      <c r="J213" s="68">
        <f>IFERROR(VLOOKUP(A213,ago!A:H,8,0),0)</f>
        <v>0</v>
      </c>
      <c r="K213" s="70">
        <f t="shared" si="6"/>
        <v>0</v>
      </c>
      <c r="M213" s="1" t="e">
        <f>VLOOKUP(B213,Ref.!I:K,3,0)</f>
        <v>#N/A</v>
      </c>
      <c r="N213" s="1">
        <f t="shared" si="7"/>
        <v>0</v>
      </c>
    </row>
    <row r="214" spans="1:14" x14ac:dyDescent="0.25">
      <c r="A214"/>
      <c r="B214"/>
      <c r="C214"/>
      <c r="D214"/>
      <c r="E214"/>
      <c r="F214"/>
      <c r="G214"/>
      <c r="H214"/>
      <c r="J214" s="68">
        <f>IFERROR(VLOOKUP(A214,ago!A:H,8,0),0)</f>
        <v>0</v>
      </c>
      <c r="K214" s="70">
        <f t="shared" si="6"/>
        <v>0</v>
      </c>
      <c r="M214" s="1" t="e">
        <f>VLOOKUP(B214,Ref.!I:K,3,0)</f>
        <v>#N/A</v>
      </c>
      <c r="N214" s="1">
        <f t="shared" si="7"/>
        <v>0</v>
      </c>
    </row>
    <row r="215" spans="1:14" x14ac:dyDescent="0.25">
      <c r="A215"/>
      <c r="B215"/>
      <c r="C215"/>
      <c r="D215" s="108"/>
      <c r="E215" s="108"/>
      <c r="F215" s="108"/>
      <c r="G215" s="108"/>
      <c r="H215" s="108"/>
      <c r="J215" s="68">
        <f>IFERROR(VLOOKUP(A215,ago!A:H,8,0),0)</f>
        <v>0</v>
      </c>
      <c r="K215" s="70">
        <f t="shared" si="6"/>
        <v>0</v>
      </c>
      <c r="M215" s="1" t="e">
        <f>VLOOKUP(B215,Ref.!I:K,3,0)</f>
        <v>#N/A</v>
      </c>
      <c r="N215" s="1">
        <f t="shared" si="7"/>
        <v>0</v>
      </c>
    </row>
    <row r="216" spans="1:14" x14ac:dyDescent="0.25">
      <c r="A216"/>
      <c r="B216"/>
      <c r="C216"/>
      <c r="D216" s="108"/>
      <c r="E216" s="108"/>
      <c r="F216" s="108"/>
      <c r="G216"/>
      <c r="H216" s="108"/>
      <c r="J216" s="68">
        <f>IFERROR(VLOOKUP(A216,ago!A:H,8,0),0)</f>
        <v>0</v>
      </c>
      <c r="K216" s="70">
        <f t="shared" si="6"/>
        <v>0</v>
      </c>
      <c r="M216" s="1" t="e">
        <f>VLOOKUP(B216,Ref.!I:K,3,0)</f>
        <v>#N/A</v>
      </c>
      <c r="N216" s="1">
        <f t="shared" si="7"/>
        <v>0</v>
      </c>
    </row>
    <row r="217" spans="1:14" x14ac:dyDescent="0.25">
      <c r="A217"/>
      <c r="B217"/>
      <c r="C217"/>
      <c r="D217"/>
      <c r="E217"/>
      <c r="F217"/>
      <c r="G217"/>
      <c r="H217"/>
      <c r="J217" s="68">
        <f>IFERROR(VLOOKUP(A217,ago!A:H,8,0),0)</f>
        <v>0</v>
      </c>
      <c r="K217" s="70">
        <f t="shared" si="6"/>
        <v>0</v>
      </c>
      <c r="M217" s="1" t="e">
        <f>VLOOKUP(B217,Ref.!I:K,3,0)</f>
        <v>#N/A</v>
      </c>
      <c r="N217" s="1">
        <f t="shared" si="7"/>
        <v>0</v>
      </c>
    </row>
    <row r="218" spans="1:14" x14ac:dyDescent="0.25">
      <c r="A218"/>
      <c r="B218"/>
      <c r="C218"/>
      <c r="D218"/>
      <c r="E218"/>
      <c r="F218"/>
      <c r="G218"/>
      <c r="H218"/>
      <c r="J218" s="68">
        <f>IFERROR(VLOOKUP(A218,ago!A:H,8,0),0)</f>
        <v>0</v>
      </c>
      <c r="K218" s="70">
        <f t="shared" si="6"/>
        <v>0</v>
      </c>
      <c r="M218" s="1" t="e">
        <f>VLOOKUP(B218,Ref.!I:K,3,0)</f>
        <v>#N/A</v>
      </c>
      <c r="N218" s="1">
        <f t="shared" si="7"/>
        <v>0</v>
      </c>
    </row>
    <row r="219" spans="1:14" x14ac:dyDescent="0.25">
      <c r="A219"/>
      <c r="B219"/>
      <c r="C219"/>
      <c r="D219" s="108"/>
      <c r="E219"/>
      <c r="F219"/>
      <c r="G219"/>
      <c r="H219" s="108"/>
      <c r="J219" s="68">
        <f>IFERROR(VLOOKUP(A219,ago!A:H,8,0),0)</f>
        <v>0</v>
      </c>
      <c r="K219" s="70">
        <f t="shared" si="6"/>
        <v>0</v>
      </c>
      <c r="M219" s="1" t="e">
        <f>VLOOKUP(B219,Ref.!I:K,3,0)</f>
        <v>#N/A</v>
      </c>
      <c r="N219" s="1">
        <f t="shared" si="7"/>
        <v>0</v>
      </c>
    </row>
    <row r="220" spans="1:14" x14ac:dyDescent="0.25">
      <c r="A220"/>
      <c r="B220"/>
      <c r="C220"/>
      <c r="D220" s="108"/>
      <c r="E220" s="108"/>
      <c r="F220" s="108"/>
      <c r="G220"/>
      <c r="H220" s="108"/>
      <c r="J220" s="68">
        <f>IFERROR(VLOOKUP(A220,ago!A:H,8,0),0)</f>
        <v>0</v>
      </c>
      <c r="K220" s="70">
        <f t="shared" si="6"/>
        <v>0</v>
      </c>
      <c r="M220" s="1" t="e">
        <f>VLOOKUP(B220,Ref.!I:K,3,0)</f>
        <v>#N/A</v>
      </c>
      <c r="N220" s="1">
        <f t="shared" si="7"/>
        <v>0</v>
      </c>
    </row>
    <row r="221" spans="1:14" x14ac:dyDescent="0.25">
      <c r="A221"/>
      <c r="B221"/>
      <c r="C221"/>
      <c r="D221" s="108"/>
      <c r="E221"/>
      <c r="F221"/>
      <c r="G221"/>
      <c r="H221" s="108"/>
      <c r="J221" s="68">
        <f>IFERROR(VLOOKUP(A221,ago!A:H,8,0),0)</f>
        <v>0</v>
      </c>
      <c r="K221" s="70">
        <f t="shared" si="6"/>
        <v>0</v>
      </c>
      <c r="M221" s="1" t="e">
        <f>VLOOKUP(B221,Ref.!I:K,3,0)</f>
        <v>#N/A</v>
      </c>
      <c r="N221" s="1">
        <f t="shared" si="7"/>
        <v>0</v>
      </c>
    </row>
    <row r="222" spans="1:14" x14ac:dyDescent="0.25">
      <c r="A222"/>
      <c r="B222"/>
      <c r="C222"/>
      <c r="D222" s="108"/>
      <c r="E222" s="108"/>
      <c r="F222" s="108"/>
      <c r="G222" s="108"/>
      <c r="H222" s="108"/>
      <c r="J222" s="68">
        <f>IFERROR(VLOOKUP(A222,ago!A:H,8,0),0)</f>
        <v>0</v>
      </c>
      <c r="K222" s="70">
        <f t="shared" si="6"/>
        <v>0</v>
      </c>
      <c r="M222" s="1" t="e">
        <f>VLOOKUP(B222,Ref.!I:K,3,0)</f>
        <v>#N/A</v>
      </c>
      <c r="N222" s="1">
        <f t="shared" si="7"/>
        <v>0</v>
      </c>
    </row>
    <row r="223" spans="1:14" x14ac:dyDescent="0.25">
      <c r="A223"/>
      <c r="B223"/>
      <c r="C223"/>
      <c r="D223"/>
      <c r="E223"/>
      <c r="F223"/>
      <c r="G223"/>
      <c r="H223"/>
      <c r="J223" s="68">
        <f>IFERROR(VLOOKUP(A223,ago!A:H,8,0),0)</f>
        <v>0</v>
      </c>
      <c r="K223" s="70">
        <f t="shared" si="6"/>
        <v>0</v>
      </c>
      <c r="M223" s="1" t="e">
        <f>VLOOKUP(B223,Ref.!I:K,3,0)</f>
        <v>#N/A</v>
      </c>
      <c r="N223" s="1">
        <f t="shared" si="7"/>
        <v>0</v>
      </c>
    </row>
    <row r="224" spans="1:14" x14ac:dyDescent="0.25">
      <c r="A224"/>
      <c r="B224"/>
      <c r="C224"/>
      <c r="D224" s="108"/>
      <c r="E224"/>
      <c r="F224"/>
      <c r="G224"/>
      <c r="H224" s="108"/>
      <c r="J224" s="68">
        <f>IFERROR(VLOOKUP(A224,ago!A:H,8,0),0)</f>
        <v>0</v>
      </c>
      <c r="K224" s="70">
        <f t="shared" si="6"/>
        <v>0</v>
      </c>
      <c r="M224" s="1" t="e">
        <f>VLOOKUP(B224,Ref.!I:K,3,0)</f>
        <v>#N/A</v>
      </c>
      <c r="N224" s="1">
        <f t="shared" si="7"/>
        <v>0</v>
      </c>
    </row>
    <row r="225" spans="1:14" x14ac:dyDescent="0.25">
      <c r="A225"/>
      <c r="B225"/>
      <c r="C225"/>
      <c r="D225"/>
      <c r="E225"/>
      <c r="F225"/>
      <c r="G225"/>
      <c r="H225"/>
      <c r="J225" s="68">
        <f>IFERROR(VLOOKUP(A225,ago!A:H,8,0),0)</f>
        <v>0</v>
      </c>
      <c r="K225" s="70">
        <f t="shared" si="6"/>
        <v>0</v>
      </c>
      <c r="M225" s="1" t="e">
        <f>VLOOKUP(B225,Ref.!I:K,3,0)</f>
        <v>#N/A</v>
      </c>
      <c r="N225" s="1">
        <f t="shared" si="7"/>
        <v>0</v>
      </c>
    </row>
    <row r="226" spans="1:14" x14ac:dyDescent="0.25">
      <c r="A226"/>
      <c r="B226"/>
      <c r="C226"/>
      <c r="D226"/>
      <c r="E226"/>
      <c r="F226"/>
      <c r="G226"/>
      <c r="H226"/>
      <c r="J226" s="68">
        <f>IFERROR(VLOOKUP(A226,ago!A:H,8,0),0)</f>
        <v>0</v>
      </c>
      <c r="K226" s="70">
        <f t="shared" si="6"/>
        <v>0</v>
      </c>
      <c r="M226" s="1" t="e">
        <f>VLOOKUP(B226,Ref.!I:K,3,0)</f>
        <v>#N/A</v>
      </c>
      <c r="N226" s="1">
        <f t="shared" si="7"/>
        <v>0</v>
      </c>
    </row>
    <row r="227" spans="1:14" x14ac:dyDescent="0.25">
      <c r="A227"/>
      <c r="B227"/>
      <c r="C227"/>
      <c r="D227"/>
      <c r="E227"/>
      <c r="F227"/>
      <c r="G227"/>
      <c r="H227"/>
      <c r="J227" s="68">
        <f>IFERROR(VLOOKUP(A227,ago!A:H,8,0),0)</f>
        <v>0</v>
      </c>
      <c r="K227" s="70">
        <f t="shared" si="6"/>
        <v>0</v>
      </c>
      <c r="M227" s="1" t="e">
        <f>VLOOKUP(B227,Ref.!I:K,3,0)</f>
        <v>#N/A</v>
      </c>
      <c r="N227" s="1">
        <f t="shared" si="7"/>
        <v>0</v>
      </c>
    </row>
    <row r="228" spans="1:14" x14ac:dyDescent="0.25">
      <c r="A228"/>
      <c r="B228"/>
      <c r="C228"/>
      <c r="D228"/>
      <c r="E228"/>
      <c r="F228"/>
      <c r="G228"/>
      <c r="H228"/>
      <c r="J228" s="68">
        <f>IFERROR(VLOOKUP(A228,ago!A:H,8,0),0)</f>
        <v>0</v>
      </c>
      <c r="K228" s="70">
        <f t="shared" si="6"/>
        <v>0</v>
      </c>
      <c r="M228" s="1" t="e">
        <f>VLOOKUP(B228,Ref.!I:K,3,0)</f>
        <v>#N/A</v>
      </c>
      <c r="N228" s="1">
        <f t="shared" si="7"/>
        <v>0</v>
      </c>
    </row>
    <row r="229" spans="1:14" x14ac:dyDescent="0.25">
      <c r="A229"/>
      <c r="B229"/>
      <c r="C229"/>
      <c r="D229"/>
      <c r="E229"/>
      <c r="F229"/>
      <c r="G229"/>
      <c r="H229"/>
      <c r="J229" s="68">
        <f>IFERROR(VLOOKUP(A229,ago!A:H,8,0),0)</f>
        <v>0</v>
      </c>
      <c r="K229" s="70">
        <f t="shared" si="6"/>
        <v>0</v>
      </c>
      <c r="M229" s="1" t="e">
        <f>VLOOKUP(B229,Ref.!I:K,3,0)</f>
        <v>#N/A</v>
      </c>
      <c r="N229" s="1">
        <f t="shared" si="7"/>
        <v>0</v>
      </c>
    </row>
    <row r="230" spans="1:14" x14ac:dyDescent="0.25">
      <c r="A230"/>
      <c r="B230"/>
      <c r="C230"/>
      <c r="D230"/>
      <c r="E230"/>
      <c r="F230"/>
      <c r="G230"/>
      <c r="H230"/>
      <c r="J230" s="68">
        <f>IFERROR(VLOOKUP(A230,ago!A:H,8,0),0)</f>
        <v>0</v>
      </c>
      <c r="K230" s="70">
        <f t="shared" si="6"/>
        <v>0</v>
      </c>
      <c r="M230" s="1" t="e">
        <f>VLOOKUP(B230,Ref.!I:K,3,0)</f>
        <v>#N/A</v>
      </c>
      <c r="N230" s="1">
        <f t="shared" si="7"/>
        <v>0</v>
      </c>
    </row>
    <row r="231" spans="1:14" x14ac:dyDescent="0.25">
      <c r="A231"/>
      <c r="B231"/>
      <c r="C231"/>
      <c r="D231" s="108"/>
      <c r="E231"/>
      <c r="F231"/>
      <c r="G231"/>
      <c r="H231" s="108"/>
      <c r="J231" s="68">
        <f>IFERROR(VLOOKUP(A231,ago!A:H,8,0),0)</f>
        <v>0</v>
      </c>
      <c r="K231" s="70">
        <f t="shared" si="6"/>
        <v>0</v>
      </c>
      <c r="M231" s="1" t="e">
        <f>VLOOKUP(B231,Ref.!I:K,3,0)</f>
        <v>#N/A</v>
      </c>
      <c r="N231" s="1">
        <f t="shared" si="7"/>
        <v>0</v>
      </c>
    </row>
    <row r="232" spans="1:14" x14ac:dyDescent="0.25">
      <c r="A232"/>
      <c r="B232"/>
      <c r="C232"/>
      <c r="D232"/>
      <c r="E232"/>
      <c r="F232"/>
      <c r="G232"/>
      <c r="H232"/>
      <c r="J232" s="68">
        <f>IFERROR(VLOOKUP(A232,ago!A:H,8,0),0)</f>
        <v>0</v>
      </c>
      <c r="K232" s="70">
        <f t="shared" si="6"/>
        <v>0</v>
      </c>
      <c r="M232" s="1" t="e">
        <f>VLOOKUP(B232,Ref.!I:K,3,0)</f>
        <v>#N/A</v>
      </c>
      <c r="N232" s="1">
        <f t="shared" si="7"/>
        <v>0</v>
      </c>
    </row>
    <row r="233" spans="1:14" x14ac:dyDescent="0.25">
      <c r="A233"/>
      <c r="B233"/>
      <c r="C233"/>
      <c r="D233"/>
      <c r="E233" s="108"/>
      <c r="F233" s="108"/>
      <c r="G233"/>
      <c r="H233"/>
      <c r="J233" s="68">
        <f>IFERROR(VLOOKUP(A233,ago!A:H,8,0),0)</f>
        <v>0</v>
      </c>
      <c r="K233" s="70">
        <f t="shared" si="6"/>
        <v>0</v>
      </c>
      <c r="M233" s="1" t="e">
        <f>VLOOKUP(B233,Ref.!I:K,3,0)</f>
        <v>#N/A</v>
      </c>
      <c r="N233" s="1">
        <f t="shared" si="7"/>
        <v>0</v>
      </c>
    </row>
    <row r="234" spans="1:14" x14ac:dyDescent="0.25">
      <c r="A234"/>
      <c r="B234"/>
      <c r="C234"/>
      <c r="D234"/>
      <c r="E234"/>
      <c r="F234"/>
      <c r="G234"/>
      <c r="H234"/>
      <c r="J234" s="68">
        <f>IFERROR(VLOOKUP(A234,ago!A:H,8,0),0)</f>
        <v>0</v>
      </c>
      <c r="K234" s="70">
        <f t="shared" si="6"/>
        <v>0</v>
      </c>
      <c r="M234" s="1" t="e">
        <f>VLOOKUP(B234,Ref.!I:K,3,0)</f>
        <v>#N/A</v>
      </c>
      <c r="N234" s="1">
        <f t="shared" si="7"/>
        <v>0</v>
      </c>
    </row>
    <row r="235" spans="1:14" x14ac:dyDescent="0.25">
      <c r="A235"/>
      <c r="B235"/>
      <c r="C235"/>
      <c r="D235"/>
      <c r="E235" s="108"/>
      <c r="F235" s="108"/>
      <c r="G235"/>
      <c r="H235"/>
      <c r="J235" s="68">
        <f>IFERROR(VLOOKUP(A235,ago!A:H,8,0),0)</f>
        <v>0</v>
      </c>
      <c r="K235" s="70">
        <f t="shared" si="6"/>
        <v>0</v>
      </c>
      <c r="M235" s="1" t="e">
        <f>VLOOKUP(B235,Ref.!I:K,3,0)</f>
        <v>#N/A</v>
      </c>
      <c r="N235" s="1">
        <f t="shared" si="7"/>
        <v>0</v>
      </c>
    </row>
    <row r="236" spans="1:14" x14ac:dyDescent="0.25">
      <c r="A236"/>
      <c r="B236"/>
      <c r="C236"/>
      <c r="D236"/>
      <c r="E236"/>
      <c r="F236"/>
      <c r="G236"/>
      <c r="H236"/>
      <c r="J236" s="68">
        <f>IFERROR(VLOOKUP(A236,ago!A:H,8,0),0)</f>
        <v>0</v>
      </c>
      <c r="K236" s="70">
        <f t="shared" si="6"/>
        <v>0</v>
      </c>
      <c r="M236" s="1" t="e">
        <f>VLOOKUP(B236,Ref.!I:K,3,0)</f>
        <v>#N/A</v>
      </c>
      <c r="N236" s="1">
        <f t="shared" si="7"/>
        <v>0</v>
      </c>
    </row>
    <row r="237" spans="1:14" x14ac:dyDescent="0.25">
      <c r="A237"/>
      <c r="B237"/>
      <c r="C237"/>
      <c r="D237"/>
      <c r="E237"/>
      <c r="F237"/>
      <c r="G237"/>
      <c r="H237"/>
      <c r="J237" s="68">
        <f>IFERROR(VLOOKUP(A237,ago!A:H,8,0),0)</f>
        <v>0</v>
      </c>
      <c r="K237" s="70">
        <f t="shared" si="6"/>
        <v>0</v>
      </c>
      <c r="M237" s="1" t="e">
        <f>VLOOKUP(B237,Ref.!I:K,3,0)</f>
        <v>#N/A</v>
      </c>
      <c r="N237" s="1">
        <f t="shared" si="7"/>
        <v>0</v>
      </c>
    </row>
    <row r="238" spans="1:14" x14ac:dyDescent="0.25">
      <c r="A238"/>
      <c r="B238"/>
      <c r="C238"/>
      <c r="D238"/>
      <c r="E238"/>
      <c r="F238"/>
      <c r="G238"/>
      <c r="H238"/>
      <c r="J238" s="68">
        <f>IFERROR(VLOOKUP(A238,ago!A:H,8,0),0)</f>
        <v>0</v>
      </c>
      <c r="K238" s="70">
        <f t="shared" si="6"/>
        <v>0</v>
      </c>
      <c r="M238" s="1" t="e">
        <f>VLOOKUP(B238,Ref.!I:K,3,0)</f>
        <v>#N/A</v>
      </c>
      <c r="N238" s="1">
        <f t="shared" si="7"/>
        <v>0</v>
      </c>
    </row>
    <row r="239" spans="1:14" x14ac:dyDescent="0.25">
      <c r="A239"/>
      <c r="B239"/>
      <c r="C239"/>
      <c r="D239" s="108"/>
      <c r="E239" s="108"/>
      <c r="F239" s="108"/>
      <c r="G239" s="108"/>
      <c r="H239" s="108"/>
      <c r="J239" s="68">
        <f>IFERROR(VLOOKUP(A239,ago!A:H,8,0),0)</f>
        <v>0</v>
      </c>
      <c r="K239" s="70">
        <f t="shared" si="6"/>
        <v>0</v>
      </c>
      <c r="M239" s="1" t="e">
        <f>VLOOKUP(B239,Ref.!I:K,3,0)</f>
        <v>#N/A</v>
      </c>
      <c r="N239" s="1">
        <f t="shared" si="7"/>
        <v>0</v>
      </c>
    </row>
    <row r="240" spans="1:14" x14ac:dyDescent="0.25">
      <c r="A240"/>
      <c r="B240"/>
      <c r="C240"/>
      <c r="D240" s="108"/>
      <c r="E240" s="108"/>
      <c r="F240" s="108"/>
      <c r="G240"/>
      <c r="H240" s="108"/>
      <c r="J240" s="68">
        <f>IFERROR(VLOOKUP(A240,ago!A:H,8,0),0)</f>
        <v>0</v>
      </c>
      <c r="K240" s="70">
        <f t="shared" si="6"/>
        <v>0</v>
      </c>
      <c r="M240" s="1" t="e">
        <f>VLOOKUP(B240,Ref.!I:K,3,0)</f>
        <v>#N/A</v>
      </c>
      <c r="N240" s="1">
        <f t="shared" si="7"/>
        <v>0</v>
      </c>
    </row>
    <row r="241" spans="1:14" x14ac:dyDescent="0.25">
      <c r="A241"/>
      <c r="B241"/>
      <c r="C241"/>
      <c r="D241" s="108"/>
      <c r="E241" s="108"/>
      <c r="F241" s="108"/>
      <c r="G241" s="108"/>
      <c r="H241" s="108"/>
      <c r="J241" s="68">
        <f>IFERROR(VLOOKUP(A241,ago!A:H,8,0),0)</f>
        <v>0</v>
      </c>
      <c r="K241" s="70">
        <f t="shared" si="6"/>
        <v>0</v>
      </c>
      <c r="M241" s="1" t="e">
        <f>VLOOKUP(B241,Ref.!I:K,3,0)</f>
        <v>#N/A</v>
      </c>
      <c r="N241" s="1">
        <f t="shared" si="7"/>
        <v>0</v>
      </c>
    </row>
    <row r="242" spans="1:14" x14ac:dyDescent="0.25">
      <c r="A242"/>
      <c r="B242"/>
      <c r="C242"/>
      <c r="D242" s="108"/>
      <c r="E242" s="108"/>
      <c r="F242" s="108"/>
      <c r="G242" s="108"/>
      <c r="H242" s="108"/>
      <c r="J242" s="68">
        <f>IFERROR(VLOOKUP(A242,ago!A:H,8,0),0)</f>
        <v>0</v>
      </c>
      <c r="K242" s="70">
        <f t="shared" si="6"/>
        <v>0</v>
      </c>
      <c r="M242" s="1" t="e">
        <f>VLOOKUP(B242,Ref.!I:K,3,0)</f>
        <v>#N/A</v>
      </c>
      <c r="N242" s="1">
        <f t="shared" si="7"/>
        <v>0</v>
      </c>
    </row>
    <row r="243" spans="1:14" x14ac:dyDescent="0.25">
      <c r="A243"/>
      <c r="B243"/>
      <c r="C243"/>
      <c r="D243"/>
      <c r="E243"/>
      <c r="F243"/>
      <c r="G243"/>
      <c r="H243"/>
      <c r="J243" s="68">
        <f>IFERROR(VLOOKUP(A243,ago!A:H,8,0),0)</f>
        <v>0</v>
      </c>
      <c r="K243" s="70">
        <f t="shared" si="6"/>
        <v>0</v>
      </c>
      <c r="M243" s="1" t="e">
        <f>VLOOKUP(B243,Ref.!I:K,3,0)</f>
        <v>#N/A</v>
      </c>
      <c r="N243" s="1">
        <f t="shared" si="7"/>
        <v>0</v>
      </c>
    </row>
    <row r="244" spans="1:14" x14ac:dyDescent="0.25">
      <c r="A244"/>
      <c r="B244"/>
      <c r="C244"/>
      <c r="D244" s="108"/>
      <c r="E244"/>
      <c r="F244" s="108"/>
      <c r="G244" s="108"/>
      <c r="H244" s="108"/>
      <c r="J244" s="68">
        <f>IFERROR(VLOOKUP(A244,ago!A:H,8,0),0)</f>
        <v>0</v>
      </c>
      <c r="K244" s="70">
        <f t="shared" si="6"/>
        <v>0</v>
      </c>
      <c r="M244" s="1" t="e">
        <f>VLOOKUP(B244,Ref.!I:K,3,0)</f>
        <v>#N/A</v>
      </c>
      <c r="N244" s="1">
        <f t="shared" si="7"/>
        <v>0</v>
      </c>
    </row>
    <row r="245" spans="1:14" x14ac:dyDescent="0.25">
      <c r="A245"/>
      <c r="B245"/>
      <c r="C245"/>
      <c r="D245" s="108"/>
      <c r="E245" s="108"/>
      <c r="F245" s="108"/>
      <c r="G245" s="108"/>
      <c r="H245" s="108"/>
      <c r="J245" s="68">
        <f>IFERROR(VLOOKUP(A245,ago!A:H,8,0),0)</f>
        <v>0</v>
      </c>
      <c r="K245" s="70">
        <f t="shared" si="6"/>
        <v>0</v>
      </c>
      <c r="M245" s="1" t="e">
        <f>VLOOKUP(B245,Ref.!I:K,3,0)</f>
        <v>#N/A</v>
      </c>
      <c r="N245" s="1">
        <f t="shared" si="7"/>
        <v>0</v>
      </c>
    </row>
    <row r="246" spans="1:14" x14ac:dyDescent="0.25">
      <c r="A246"/>
      <c r="B246"/>
      <c r="C246"/>
      <c r="D246" s="108"/>
      <c r="E246" s="108"/>
      <c r="F246" s="108"/>
      <c r="G246"/>
      <c r="H246" s="108"/>
      <c r="J246" s="68">
        <f>IFERROR(VLOOKUP(A246,ago!A:H,8,0),0)</f>
        <v>0</v>
      </c>
      <c r="K246" s="70">
        <f t="shared" si="6"/>
        <v>0</v>
      </c>
      <c r="M246" s="1" t="e">
        <f>VLOOKUP(B246,Ref.!I:K,3,0)</f>
        <v>#N/A</v>
      </c>
      <c r="N246" s="1">
        <f t="shared" si="7"/>
        <v>0</v>
      </c>
    </row>
    <row r="247" spans="1:14" x14ac:dyDescent="0.25">
      <c r="A247"/>
      <c r="B247"/>
      <c r="C247"/>
      <c r="D247" s="108"/>
      <c r="E247"/>
      <c r="F247"/>
      <c r="G247"/>
      <c r="H247" s="108"/>
      <c r="J247" s="68">
        <f>IFERROR(VLOOKUP(A247,ago!A:H,8,0),0)</f>
        <v>0</v>
      </c>
      <c r="K247" s="70">
        <f t="shared" si="6"/>
        <v>0</v>
      </c>
      <c r="M247" s="1" t="e">
        <f>VLOOKUP(B247,Ref.!I:K,3,0)</f>
        <v>#N/A</v>
      </c>
      <c r="N247" s="1">
        <f t="shared" si="7"/>
        <v>0</v>
      </c>
    </row>
    <row r="248" spans="1:14" x14ac:dyDescent="0.25">
      <c r="A248"/>
      <c r="B248"/>
      <c r="C248"/>
      <c r="D248" s="108"/>
      <c r="E248"/>
      <c r="F248"/>
      <c r="G248"/>
      <c r="H248" s="108"/>
      <c r="J248" s="68">
        <f>IFERROR(VLOOKUP(A248,ago!A:H,8,0),0)</f>
        <v>0</v>
      </c>
      <c r="K248" s="70">
        <f t="shared" si="6"/>
        <v>0</v>
      </c>
      <c r="M248" s="1" t="e">
        <f>VLOOKUP(B248,Ref.!I:K,3,0)</f>
        <v>#N/A</v>
      </c>
      <c r="N248" s="1">
        <f t="shared" si="7"/>
        <v>0</v>
      </c>
    </row>
    <row r="249" spans="1:14" x14ac:dyDescent="0.25">
      <c r="A249"/>
      <c r="B249"/>
      <c r="C249"/>
      <c r="D249" s="108"/>
      <c r="E249"/>
      <c r="F249" s="108"/>
      <c r="G249" s="108"/>
      <c r="H249" s="108"/>
      <c r="J249" s="68">
        <f>IFERROR(VLOOKUP(A249,ago!A:H,8,0),0)</f>
        <v>0</v>
      </c>
      <c r="K249" s="70">
        <f t="shared" si="6"/>
        <v>0</v>
      </c>
      <c r="M249" s="1" t="e">
        <f>VLOOKUP(B249,Ref.!I:K,3,0)</f>
        <v>#N/A</v>
      </c>
      <c r="N249" s="1">
        <f t="shared" si="7"/>
        <v>0</v>
      </c>
    </row>
    <row r="250" spans="1:14" x14ac:dyDescent="0.25">
      <c r="A250"/>
      <c r="B250"/>
      <c r="C250"/>
      <c r="D250"/>
      <c r="E250"/>
      <c r="F250"/>
      <c r="G250"/>
      <c r="H250"/>
      <c r="J250" s="68">
        <f>IFERROR(VLOOKUP(A250,ago!A:H,8,0),0)</f>
        <v>0</v>
      </c>
      <c r="K250" s="70">
        <f t="shared" si="6"/>
        <v>0</v>
      </c>
      <c r="M250" s="1" t="e">
        <f>VLOOKUP(B250,Ref.!I:K,3,0)</f>
        <v>#N/A</v>
      </c>
      <c r="N250" s="1">
        <f t="shared" si="7"/>
        <v>0</v>
      </c>
    </row>
    <row r="251" spans="1:14" x14ac:dyDescent="0.25">
      <c r="A251"/>
      <c r="B251"/>
      <c r="C251"/>
      <c r="D251" s="108"/>
      <c r="E251"/>
      <c r="F251"/>
      <c r="G251"/>
      <c r="H251" s="108"/>
      <c r="J251" s="68">
        <f>IFERROR(VLOOKUP(A251,ago!A:H,8,0),0)</f>
        <v>0</v>
      </c>
      <c r="K251" s="70">
        <f t="shared" si="6"/>
        <v>0</v>
      </c>
      <c r="M251" s="1" t="e">
        <f>VLOOKUP(B251,Ref.!I:K,3,0)</f>
        <v>#N/A</v>
      </c>
      <c r="N251" s="1">
        <f t="shared" si="7"/>
        <v>0</v>
      </c>
    </row>
    <row r="252" spans="1:14" x14ac:dyDescent="0.25">
      <c r="A252"/>
      <c r="B252"/>
      <c r="C252"/>
      <c r="D252"/>
      <c r="E252"/>
      <c r="F252"/>
      <c r="G252"/>
      <c r="H252"/>
      <c r="J252" s="68">
        <f>IFERROR(VLOOKUP(A252,ago!A:H,8,0),0)</f>
        <v>0</v>
      </c>
      <c r="K252" s="70">
        <f t="shared" si="6"/>
        <v>0</v>
      </c>
      <c r="M252" s="1" t="e">
        <f>VLOOKUP(B252,Ref.!I:K,3,0)</f>
        <v>#N/A</v>
      </c>
      <c r="N252" s="1">
        <f t="shared" si="7"/>
        <v>0</v>
      </c>
    </row>
    <row r="253" spans="1:14" x14ac:dyDescent="0.25">
      <c r="A253"/>
      <c r="B253"/>
      <c r="C253"/>
      <c r="D253" s="108"/>
      <c r="E253"/>
      <c r="F253"/>
      <c r="G253"/>
      <c r="H253" s="108"/>
      <c r="J253" s="68">
        <f>IFERROR(VLOOKUP(A253,ago!A:H,8,0),0)</f>
        <v>0</v>
      </c>
      <c r="K253" s="70">
        <f t="shared" si="6"/>
        <v>0</v>
      </c>
      <c r="M253" s="1" t="e">
        <f>VLOOKUP(B253,Ref.!I:K,3,0)</f>
        <v>#N/A</v>
      </c>
      <c r="N253" s="1">
        <f t="shared" si="7"/>
        <v>0</v>
      </c>
    </row>
    <row r="254" spans="1:14" x14ac:dyDescent="0.25">
      <c r="A254"/>
      <c r="B254"/>
      <c r="C254"/>
      <c r="D254"/>
      <c r="E254"/>
      <c r="F254"/>
      <c r="G254"/>
      <c r="H254"/>
      <c r="J254" s="68">
        <f>IFERROR(VLOOKUP(A254,ago!A:H,8,0),0)</f>
        <v>0</v>
      </c>
      <c r="K254" s="70">
        <f t="shared" si="6"/>
        <v>0</v>
      </c>
      <c r="M254" s="1" t="e">
        <f>VLOOKUP(B254,Ref.!I:K,3,0)</f>
        <v>#N/A</v>
      </c>
      <c r="N254" s="1">
        <f t="shared" si="7"/>
        <v>0</v>
      </c>
    </row>
    <row r="255" spans="1:14" x14ac:dyDescent="0.25">
      <c r="A255"/>
      <c r="B255"/>
      <c r="C255"/>
      <c r="D255" s="108"/>
      <c r="E255" s="108"/>
      <c r="F255" s="108"/>
      <c r="G255" s="108"/>
      <c r="H255" s="108"/>
      <c r="J255" s="68">
        <f>IFERROR(VLOOKUP(A255,ago!A:H,8,0),0)</f>
        <v>0</v>
      </c>
      <c r="K255" s="70">
        <f t="shared" si="6"/>
        <v>0</v>
      </c>
      <c r="M255" s="1" t="e">
        <f>VLOOKUP(B255,Ref.!I:K,3,0)</f>
        <v>#N/A</v>
      </c>
      <c r="N255" s="1">
        <f t="shared" si="7"/>
        <v>0</v>
      </c>
    </row>
    <row r="256" spans="1:14" x14ac:dyDescent="0.25">
      <c r="A256"/>
      <c r="B256"/>
      <c r="C256"/>
      <c r="D256" s="108"/>
      <c r="E256" s="108"/>
      <c r="F256" s="108"/>
      <c r="G256" s="108"/>
      <c r="H256" s="108"/>
      <c r="J256" s="68">
        <f>IFERROR(VLOOKUP(A256,ago!A:H,8,0),0)</f>
        <v>0</v>
      </c>
      <c r="K256" s="70">
        <f t="shared" si="6"/>
        <v>0</v>
      </c>
      <c r="M256" s="1" t="e">
        <f>VLOOKUP(B256,Ref.!I:K,3,0)</f>
        <v>#N/A</v>
      </c>
      <c r="N256" s="1">
        <f t="shared" si="7"/>
        <v>0</v>
      </c>
    </row>
    <row r="257" spans="1:14" x14ac:dyDescent="0.25">
      <c r="A257"/>
      <c r="B257"/>
      <c r="C257"/>
      <c r="D257" s="108"/>
      <c r="E257" s="108"/>
      <c r="F257" s="108"/>
      <c r="G257"/>
      <c r="H257" s="108"/>
      <c r="J257" s="68">
        <f>IFERROR(VLOOKUP(A257,ago!A:H,8,0),0)</f>
        <v>0</v>
      </c>
      <c r="K257" s="70">
        <f t="shared" si="6"/>
        <v>0</v>
      </c>
      <c r="M257" s="1" t="e">
        <f>VLOOKUP(B257,Ref.!I:K,3,0)</f>
        <v>#N/A</v>
      </c>
      <c r="N257" s="1">
        <f t="shared" si="7"/>
        <v>0</v>
      </c>
    </row>
    <row r="258" spans="1:14" x14ac:dyDescent="0.25">
      <c r="A258"/>
      <c r="B258"/>
      <c r="C258"/>
      <c r="D258" s="108"/>
      <c r="E258"/>
      <c r="F258" s="108"/>
      <c r="G258" s="108"/>
      <c r="H258" s="108"/>
      <c r="J258" s="68">
        <f>IFERROR(VLOOKUP(A258,ago!A:H,8,0),0)</f>
        <v>0</v>
      </c>
      <c r="K258" s="70">
        <f t="shared" ref="K258:K277" si="8">D258-J258</f>
        <v>0</v>
      </c>
      <c r="M258" s="1" t="e">
        <f>VLOOKUP(B258,Ref.!I:K,3,0)</f>
        <v>#N/A</v>
      </c>
      <c r="N258" s="1">
        <f t="shared" si="7"/>
        <v>0</v>
      </c>
    </row>
    <row r="259" spans="1:14" x14ac:dyDescent="0.25">
      <c r="A259"/>
      <c r="B259"/>
      <c r="C259"/>
      <c r="D259" s="108"/>
      <c r="E259" s="108"/>
      <c r="F259"/>
      <c r="G259" s="108"/>
      <c r="H259"/>
      <c r="J259" s="68">
        <f>IFERROR(VLOOKUP(A259,ago!A:H,8,0),0)</f>
        <v>0</v>
      </c>
      <c r="K259" s="70">
        <f t="shared" si="8"/>
        <v>0</v>
      </c>
      <c r="M259" s="1" t="e">
        <f>VLOOKUP(B259,Ref.!I:K,3,0)</f>
        <v>#N/A</v>
      </c>
      <c r="N259" s="1">
        <f t="shared" ref="N259:N322" si="9">LEN(A259)</f>
        <v>0</v>
      </c>
    </row>
    <row r="260" spans="1:14" x14ac:dyDescent="0.25">
      <c r="A260"/>
      <c r="B260"/>
      <c r="C260"/>
      <c r="D260" s="108"/>
      <c r="E260" s="108"/>
      <c r="F260"/>
      <c r="G260" s="108"/>
      <c r="H260"/>
      <c r="J260" s="68">
        <f>IFERROR(VLOOKUP(A260,ago!A:H,8,0),0)</f>
        <v>0</v>
      </c>
      <c r="K260" s="70">
        <f t="shared" si="8"/>
        <v>0</v>
      </c>
      <c r="M260" s="1" t="e">
        <f>VLOOKUP(B260,Ref.!I:K,3,0)</f>
        <v>#N/A</v>
      </c>
      <c r="N260" s="1">
        <f t="shared" si="9"/>
        <v>0</v>
      </c>
    </row>
    <row r="261" spans="1:14" x14ac:dyDescent="0.25">
      <c r="A261"/>
      <c r="B261"/>
      <c r="C261"/>
      <c r="D261" s="108"/>
      <c r="E261" s="108"/>
      <c r="F261"/>
      <c r="G261" s="108"/>
      <c r="H261"/>
      <c r="J261" s="68">
        <f>IFERROR(VLOOKUP(A261,ago!A:H,8,0),0)</f>
        <v>0</v>
      </c>
      <c r="K261" s="70">
        <f t="shared" si="8"/>
        <v>0</v>
      </c>
      <c r="M261" s="1" t="e">
        <f>VLOOKUP(B261,Ref.!I:K,3,0)</f>
        <v>#N/A</v>
      </c>
      <c r="N261" s="1">
        <f t="shared" si="9"/>
        <v>0</v>
      </c>
    </row>
    <row r="262" spans="1:14" x14ac:dyDescent="0.25">
      <c r="A262"/>
      <c r="B262"/>
      <c r="C262"/>
      <c r="D262" s="108"/>
      <c r="E262" s="108"/>
      <c r="F262" s="108"/>
      <c r="G262" s="108"/>
      <c r="H262" s="108"/>
      <c r="J262" s="68">
        <f>IFERROR(VLOOKUP(A262,ago!A:H,8,0),0)</f>
        <v>0</v>
      </c>
      <c r="K262" s="70">
        <f t="shared" si="8"/>
        <v>0</v>
      </c>
      <c r="M262" s="1" t="e">
        <f>VLOOKUP(B262,Ref.!I:K,3,0)</f>
        <v>#N/A</v>
      </c>
      <c r="N262" s="1">
        <f t="shared" si="9"/>
        <v>0</v>
      </c>
    </row>
    <row r="263" spans="1:14" x14ac:dyDescent="0.25">
      <c r="A263"/>
      <c r="B263"/>
      <c r="C263"/>
      <c r="D263" s="108"/>
      <c r="E263" s="108"/>
      <c r="F263" s="108"/>
      <c r="G263" s="108"/>
      <c r="H263" s="108"/>
      <c r="J263" s="68">
        <f>IFERROR(VLOOKUP(A263,ago!A:H,8,0),0)</f>
        <v>0</v>
      </c>
      <c r="K263" s="70">
        <f t="shared" si="8"/>
        <v>0</v>
      </c>
      <c r="M263" s="1" t="e">
        <f>VLOOKUP(B263,Ref.!I:K,3,0)</f>
        <v>#N/A</v>
      </c>
      <c r="N263" s="1">
        <f t="shared" si="9"/>
        <v>0</v>
      </c>
    </row>
    <row r="264" spans="1:14" x14ac:dyDescent="0.25">
      <c r="A264"/>
      <c r="B264"/>
      <c r="C264"/>
      <c r="D264" s="108"/>
      <c r="E264"/>
      <c r="F264" s="108"/>
      <c r="G264" s="108"/>
      <c r="H264" s="108"/>
      <c r="J264" s="68">
        <f>IFERROR(VLOOKUP(A264,ago!A:H,8,0),0)</f>
        <v>0</v>
      </c>
      <c r="K264" s="70">
        <f t="shared" si="8"/>
        <v>0</v>
      </c>
      <c r="M264" s="1" t="e">
        <f>VLOOKUP(B264,Ref.!I:K,3,0)</f>
        <v>#N/A</v>
      </c>
      <c r="N264" s="1">
        <f t="shared" si="9"/>
        <v>0</v>
      </c>
    </row>
    <row r="265" spans="1:14" x14ac:dyDescent="0.25">
      <c r="A265"/>
      <c r="B265"/>
      <c r="C265"/>
      <c r="D265" s="108"/>
      <c r="E265" s="108"/>
      <c r="F265" s="108"/>
      <c r="G265" s="108"/>
      <c r="H265" s="108"/>
      <c r="J265" s="68">
        <f>IFERROR(VLOOKUP(A265,ago!A:H,8,0),0)</f>
        <v>0</v>
      </c>
      <c r="K265" s="70">
        <f t="shared" si="8"/>
        <v>0</v>
      </c>
      <c r="M265" s="1" t="e">
        <f>VLOOKUP(B265,Ref.!I:K,3,0)</f>
        <v>#N/A</v>
      </c>
      <c r="N265" s="1">
        <f t="shared" si="9"/>
        <v>0</v>
      </c>
    </row>
    <row r="266" spans="1:14" x14ac:dyDescent="0.25">
      <c r="A266"/>
      <c r="B266"/>
      <c r="C266"/>
      <c r="D266" s="108"/>
      <c r="E266"/>
      <c r="F266"/>
      <c r="G266"/>
      <c r="H266" s="108"/>
      <c r="J266" s="68">
        <f>IFERROR(VLOOKUP(A266,ago!A:H,8,0),0)</f>
        <v>0</v>
      </c>
      <c r="K266" s="70">
        <f t="shared" si="8"/>
        <v>0</v>
      </c>
      <c r="M266" s="1" t="e">
        <f>VLOOKUP(B266,Ref.!I:K,3,0)</f>
        <v>#N/A</v>
      </c>
      <c r="N266" s="1">
        <f t="shared" si="9"/>
        <v>0</v>
      </c>
    </row>
    <row r="267" spans="1:14" x14ac:dyDescent="0.25">
      <c r="A267"/>
      <c r="B267"/>
      <c r="C267"/>
      <c r="D267" s="108"/>
      <c r="E267"/>
      <c r="F267"/>
      <c r="G267"/>
      <c r="H267" s="108"/>
      <c r="J267" s="68">
        <f>IFERROR(VLOOKUP(A267,ago!A:H,8,0),0)</f>
        <v>0</v>
      </c>
      <c r="K267" s="70">
        <f t="shared" si="8"/>
        <v>0</v>
      </c>
      <c r="M267" s="1" t="e">
        <f>VLOOKUP(B267,Ref.!I:K,3,0)</f>
        <v>#N/A</v>
      </c>
      <c r="N267" s="1">
        <f t="shared" si="9"/>
        <v>0</v>
      </c>
    </row>
    <row r="268" spans="1:14" x14ac:dyDescent="0.25">
      <c r="A268"/>
      <c r="B268"/>
      <c r="C268"/>
      <c r="D268" s="108"/>
      <c r="E268" s="108"/>
      <c r="F268" s="108"/>
      <c r="G268" s="108"/>
      <c r="H268" s="108"/>
      <c r="J268" s="68">
        <f>IFERROR(VLOOKUP(A268,ago!A:H,8,0),0)</f>
        <v>0</v>
      </c>
      <c r="K268" s="70">
        <f t="shared" si="8"/>
        <v>0</v>
      </c>
      <c r="M268" s="1" t="e">
        <f>VLOOKUP(B268,Ref.!I:K,3,0)</f>
        <v>#N/A</v>
      </c>
      <c r="N268" s="1">
        <f t="shared" si="9"/>
        <v>0</v>
      </c>
    </row>
    <row r="269" spans="1:14" x14ac:dyDescent="0.25">
      <c r="A269"/>
      <c r="B269"/>
      <c r="C269"/>
      <c r="D269" s="108"/>
      <c r="E269" s="108"/>
      <c r="F269" s="108"/>
      <c r="G269" s="108"/>
      <c r="H269" s="108"/>
      <c r="J269" s="68">
        <f>IFERROR(VLOOKUP(A269,ago!A:H,8,0),0)</f>
        <v>0</v>
      </c>
      <c r="K269" s="70">
        <f t="shared" si="8"/>
        <v>0</v>
      </c>
      <c r="M269" s="1" t="e">
        <f>VLOOKUP(B269,Ref.!I:K,3,0)</f>
        <v>#N/A</v>
      </c>
      <c r="N269" s="1">
        <f t="shared" si="9"/>
        <v>0</v>
      </c>
    </row>
    <row r="270" spans="1:14" x14ac:dyDescent="0.25">
      <c r="A270"/>
      <c r="B270"/>
      <c r="C270"/>
      <c r="D270" s="108"/>
      <c r="E270" s="108"/>
      <c r="F270" s="108"/>
      <c r="G270" s="108"/>
      <c r="H270" s="108"/>
      <c r="J270" s="68">
        <f>IFERROR(VLOOKUP(A270,ago!A:H,8,0),0)</f>
        <v>0</v>
      </c>
      <c r="K270" s="70">
        <f t="shared" si="8"/>
        <v>0</v>
      </c>
      <c r="M270" s="1" t="e">
        <f>VLOOKUP(B270,Ref.!I:K,3,0)</f>
        <v>#N/A</v>
      </c>
      <c r="N270" s="1">
        <f t="shared" si="9"/>
        <v>0</v>
      </c>
    </row>
    <row r="271" spans="1:14" x14ac:dyDescent="0.25">
      <c r="A271"/>
      <c r="B271"/>
      <c r="C271"/>
      <c r="D271"/>
      <c r="E271" s="108"/>
      <c r="F271"/>
      <c r="G271" s="108"/>
      <c r="H271" s="108"/>
      <c r="J271" s="68">
        <f>IFERROR(VLOOKUP(A271,ago!A:H,8,0),0)</f>
        <v>0</v>
      </c>
      <c r="K271" s="70">
        <f t="shared" si="8"/>
        <v>0</v>
      </c>
      <c r="M271" s="1" t="e">
        <f>VLOOKUP(B271,Ref.!I:K,3,0)</f>
        <v>#N/A</v>
      </c>
      <c r="N271" s="1">
        <f t="shared" si="9"/>
        <v>0</v>
      </c>
    </row>
    <row r="272" spans="1:14" x14ac:dyDescent="0.25">
      <c r="A272"/>
      <c r="B272"/>
      <c r="C272"/>
      <c r="D272"/>
      <c r="E272" s="108"/>
      <c r="F272"/>
      <c r="G272" s="108"/>
      <c r="H272" s="108"/>
      <c r="J272" s="68">
        <f>IFERROR(VLOOKUP(A272,ago!A:H,8,0),0)</f>
        <v>0</v>
      </c>
      <c r="K272" s="70">
        <f t="shared" si="8"/>
        <v>0</v>
      </c>
      <c r="M272" s="1" t="e">
        <f>VLOOKUP(B272,Ref.!I:K,3,0)</f>
        <v>#N/A</v>
      </c>
      <c r="N272" s="1">
        <f t="shared" si="9"/>
        <v>0</v>
      </c>
    </row>
    <row r="273" spans="1:14" x14ac:dyDescent="0.25">
      <c r="A273"/>
      <c r="B273"/>
      <c r="C273"/>
      <c r="D273" s="108"/>
      <c r="E273"/>
      <c r="F273"/>
      <c r="G273"/>
      <c r="H273" s="108"/>
      <c r="J273" s="68">
        <f>IFERROR(VLOOKUP(A273,ago!A:H,8,0),0)</f>
        <v>0</v>
      </c>
      <c r="K273" s="70">
        <f t="shared" si="8"/>
        <v>0</v>
      </c>
      <c r="M273" s="1" t="e">
        <f>VLOOKUP(B273,Ref.!I:K,3,0)</f>
        <v>#N/A</v>
      </c>
      <c r="N273" s="1">
        <f t="shared" si="9"/>
        <v>0</v>
      </c>
    </row>
    <row r="274" spans="1:14" x14ac:dyDescent="0.25">
      <c r="A274"/>
      <c r="B274"/>
      <c r="C274"/>
      <c r="D274" s="108"/>
      <c r="E274"/>
      <c r="F274"/>
      <c r="G274"/>
      <c r="H274" s="108"/>
      <c r="J274" s="68">
        <f>IFERROR(VLOOKUP(A274,ago!A:H,8,0),0)</f>
        <v>0</v>
      </c>
      <c r="K274" s="70">
        <f t="shared" si="8"/>
        <v>0</v>
      </c>
      <c r="M274" s="1" t="e">
        <f>VLOOKUP(B274,Ref.!I:K,3,0)</f>
        <v>#N/A</v>
      </c>
      <c r="N274" s="1">
        <f t="shared" si="9"/>
        <v>0</v>
      </c>
    </row>
    <row r="275" spans="1:14" x14ac:dyDescent="0.25">
      <c r="A275"/>
      <c r="B275"/>
      <c r="C275"/>
      <c r="D275" s="108"/>
      <c r="E275"/>
      <c r="F275"/>
      <c r="G275"/>
      <c r="H275" s="108"/>
      <c r="J275" s="68">
        <f>IFERROR(VLOOKUP(A275,ago!A:H,8,0),0)</f>
        <v>0</v>
      </c>
      <c r="K275" s="70">
        <f t="shared" si="8"/>
        <v>0</v>
      </c>
      <c r="M275" s="1" t="e">
        <f>VLOOKUP(B275,Ref.!I:K,3,0)</f>
        <v>#N/A</v>
      </c>
      <c r="N275" s="1">
        <f t="shared" si="9"/>
        <v>0</v>
      </c>
    </row>
    <row r="276" spans="1:14" x14ac:dyDescent="0.25">
      <c r="A276"/>
      <c r="B276"/>
      <c r="C276"/>
      <c r="D276" s="108"/>
      <c r="E276"/>
      <c r="F276"/>
      <c r="G276"/>
      <c r="H276" s="108"/>
      <c r="J276" s="68">
        <f>IFERROR(VLOOKUP(A276,ago!A:H,8,0),0)</f>
        <v>0</v>
      </c>
      <c r="K276" s="70">
        <f t="shared" si="8"/>
        <v>0</v>
      </c>
      <c r="M276" s="1" t="e">
        <f>VLOOKUP(B276,Ref.!I:K,3,0)</f>
        <v>#N/A</v>
      </c>
      <c r="N276" s="1">
        <f t="shared" si="9"/>
        <v>0</v>
      </c>
    </row>
    <row r="277" spans="1:14" x14ac:dyDescent="0.25">
      <c r="A277"/>
      <c r="B277"/>
      <c r="C277"/>
      <c r="D277" s="108"/>
      <c r="E277" s="108"/>
      <c r="F277" s="108"/>
      <c r="G277" s="108"/>
      <c r="H277" s="108"/>
      <c r="J277" s="68">
        <f>IFERROR(VLOOKUP(A277,ago!A:H,8,0),0)</f>
        <v>0</v>
      </c>
      <c r="K277" s="70">
        <f t="shared" si="8"/>
        <v>0</v>
      </c>
      <c r="M277" s="1" t="e">
        <f>VLOOKUP(B277,Ref.!I:K,3,0)</f>
        <v>#N/A</v>
      </c>
      <c r="N277" s="1">
        <f t="shared" si="9"/>
        <v>0</v>
      </c>
    </row>
    <row r="278" spans="1:14" x14ac:dyDescent="0.25">
      <c r="A278"/>
      <c r="B278"/>
      <c r="C278"/>
      <c r="D278" s="108"/>
      <c r="E278"/>
      <c r="F278" s="108"/>
      <c r="G278" s="108"/>
      <c r="H278" s="108"/>
      <c r="J278" s="68">
        <f>IFERROR(VLOOKUP(A278,ago!A:H,8,0),0)</f>
        <v>0</v>
      </c>
      <c r="K278" s="70">
        <f t="shared" ref="K278:K331" si="10">D278-J278</f>
        <v>0</v>
      </c>
      <c r="M278" s="1" t="e">
        <f>VLOOKUP(B278,Ref.!I:K,3,0)</f>
        <v>#N/A</v>
      </c>
      <c r="N278" s="1">
        <f t="shared" si="9"/>
        <v>0</v>
      </c>
    </row>
    <row r="279" spans="1:14" x14ac:dyDescent="0.25">
      <c r="A279"/>
      <c r="B279"/>
      <c r="C279"/>
      <c r="D279" s="108"/>
      <c r="E279"/>
      <c r="F279" s="108"/>
      <c r="G279" s="108"/>
      <c r="H279" s="108"/>
      <c r="J279" s="68">
        <f>IFERROR(VLOOKUP(A279,ago!A:H,8,0),0)</f>
        <v>0</v>
      </c>
      <c r="K279" s="70">
        <f t="shared" si="10"/>
        <v>0</v>
      </c>
      <c r="M279" s="1" t="e">
        <f>VLOOKUP(B279,Ref.!I:K,3,0)</f>
        <v>#N/A</v>
      </c>
      <c r="N279" s="1">
        <f t="shared" si="9"/>
        <v>0</v>
      </c>
    </row>
    <row r="280" spans="1:14" x14ac:dyDescent="0.25">
      <c r="A280"/>
      <c r="B280"/>
      <c r="C280"/>
      <c r="D280"/>
      <c r="E280"/>
      <c r="F280" s="108"/>
      <c r="G280" s="108"/>
      <c r="H280" s="108"/>
      <c r="J280" s="68">
        <f>IFERROR(VLOOKUP(A280,ago!A:H,8,0),0)</f>
        <v>0</v>
      </c>
      <c r="K280" s="70">
        <f t="shared" si="10"/>
        <v>0</v>
      </c>
      <c r="M280" s="1" t="e">
        <f>VLOOKUP(B280,Ref.!I:K,3,0)</f>
        <v>#N/A</v>
      </c>
      <c r="N280" s="1">
        <f t="shared" si="9"/>
        <v>0</v>
      </c>
    </row>
    <row r="281" spans="1:14" x14ac:dyDescent="0.25">
      <c r="A281"/>
      <c r="B281"/>
      <c r="C281"/>
      <c r="D281"/>
      <c r="E281"/>
      <c r="F281" s="108"/>
      <c r="G281" s="108"/>
      <c r="H281" s="108"/>
      <c r="J281" s="68">
        <f>IFERROR(VLOOKUP(A281,ago!A:H,8,0),0)</f>
        <v>0</v>
      </c>
      <c r="K281" s="70">
        <f t="shared" si="10"/>
        <v>0</v>
      </c>
      <c r="M281" s="1" t="e">
        <f>VLOOKUP(B281,Ref.!I:K,3,0)</f>
        <v>#N/A</v>
      </c>
      <c r="N281" s="1">
        <f t="shared" si="9"/>
        <v>0</v>
      </c>
    </row>
    <row r="282" spans="1:14" x14ac:dyDescent="0.25">
      <c r="A282"/>
      <c r="B282"/>
      <c r="C282"/>
      <c r="D282" s="108"/>
      <c r="E282"/>
      <c r="F282"/>
      <c r="G282"/>
      <c r="H282" s="108"/>
      <c r="J282" s="68">
        <f>IFERROR(VLOOKUP(A282,ago!A:H,8,0),0)</f>
        <v>0</v>
      </c>
      <c r="K282" s="70">
        <f t="shared" si="10"/>
        <v>0</v>
      </c>
      <c r="M282" s="1" t="e">
        <f>VLOOKUP(B282,Ref.!I:K,3,0)</f>
        <v>#N/A</v>
      </c>
      <c r="N282" s="1">
        <f t="shared" si="9"/>
        <v>0</v>
      </c>
    </row>
    <row r="283" spans="1:14" x14ac:dyDescent="0.25">
      <c r="A283"/>
      <c r="B283"/>
      <c r="C283"/>
      <c r="D283" s="108"/>
      <c r="E283"/>
      <c r="F283"/>
      <c r="G283"/>
      <c r="H283" s="108"/>
      <c r="J283" s="68">
        <f>IFERROR(VLOOKUP(A283,ago!A:H,8,0),0)</f>
        <v>0</v>
      </c>
      <c r="K283" s="70">
        <f t="shared" si="10"/>
        <v>0</v>
      </c>
      <c r="M283" s="1" t="e">
        <f>VLOOKUP(B283,Ref.!I:K,3,0)</f>
        <v>#N/A</v>
      </c>
      <c r="N283" s="1">
        <f t="shared" si="9"/>
        <v>0</v>
      </c>
    </row>
    <row r="284" spans="1:14" x14ac:dyDescent="0.25">
      <c r="A284"/>
      <c r="B284"/>
      <c r="C284"/>
      <c r="D284"/>
      <c r="E284"/>
      <c r="F284"/>
      <c r="G284"/>
      <c r="H284"/>
      <c r="J284" s="68">
        <f>IFERROR(VLOOKUP(A284,ago!A:H,8,0),0)</f>
        <v>0</v>
      </c>
      <c r="K284" s="70">
        <f t="shared" si="10"/>
        <v>0</v>
      </c>
      <c r="M284" s="1" t="e">
        <f>VLOOKUP(B284,Ref.!I:K,3,0)</f>
        <v>#N/A</v>
      </c>
      <c r="N284" s="1">
        <f t="shared" si="9"/>
        <v>0</v>
      </c>
    </row>
    <row r="285" spans="1:14" x14ac:dyDescent="0.25">
      <c r="A285"/>
      <c r="B285"/>
      <c r="C285"/>
      <c r="D285" s="108"/>
      <c r="E285"/>
      <c r="F285" s="108"/>
      <c r="G285" s="108"/>
      <c r="H285" s="108"/>
      <c r="J285" s="68">
        <f>IFERROR(VLOOKUP(A285,ago!A:H,8,0),0)</f>
        <v>0</v>
      </c>
      <c r="K285" s="70">
        <f t="shared" si="10"/>
        <v>0</v>
      </c>
      <c r="M285" s="1" t="e">
        <f>VLOOKUP(B285,Ref.!I:K,3,0)</f>
        <v>#N/A</v>
      </c>
      <c r="N285" s="1">
        <f t="shared" si="9"/>
        <v>0</v>
      </c>
    </row>
    <row r="286" spans="1:14" x14ac:dyDescent="0.25">
      <c r="A286"/>
      <c r="B286"/>
      <c r="C286"/>
      <c r="D286" s="108"/>
      <c r="E286"/>
      <c r="F286" s="108"/>
      <c r="G286" s="108"/>
      <c r="H286" s="108"/>
      <c r="J286" s="68">
        <f>IFERROR(VLOOKUP(A286,ago!A:H,8,0),0)</f>
        <v>0</v>
      </c>
      <c r="K286" s="70">
        <f t="shared" si="10"/>
        <v>0</v>
      </c>
      <c r="M286" s="1" t="e">
        <f>VLOOKUP(B286,Ref.!I:K,3,0)</f>
        <v>#N/A</v>
      </c>
      <c r="N286" s="1">
        <f t="shared" si="9"/>
        <v>0</v>
      </c>
    </row>
    <row r="287" spans="1:14" x14ac:dyDescent="0.25">
      <c r="A287"/>
      <c r="B287"/>
      <c r="C287"/>
      <c r="D287" s="108"/>
      <c r="E287" s="108"/>
      <c r="F287" s="108"/>
      <c r="G287" s="108"/>
      <c r="H287" s="108"/>
      <c r="J287" s="68">
        <f>IFERROR(VLOOKUP(A287,ago!A:H,8,0),0)</f>
        <v>0</v>
      </c>
      <c r="K287" s="70">
        <f t="shared" si="10"/>
        <v>0</v>
      </c>
      <c r="M287" s="1" t="e">
        <f>VLOOKUP(B287,Ref.!I:K,3,0)</f>
        <v>#N/A</v>
      </c>
      <c r="N287" s="1">
        <f t="shared" si="9"/>
        <v>0</v>
      </c>
    </row>
    <row r="288" spans="1:14" x14ac:dyDescent="0.25">
      <c r="A288"/>
      <c r="B288"/>
      <c r="C288"/>
      <c r="D288" s="108"/>
      <c r="E288" s="108"/>
      <c r="F288" s="108"/>
      <c r="G288" s="108"/>
      <c r="H288" s="108"/>
      <c r="J288" s="68">
        <f>IFERROR(VLOOKUP(A288,ago!A:H,8,0),0)</f>
        <v>0</v>
      </c>
      <c r="K288" s="70">
        <f t="shared" si="10"/>
        <v>0</v>
      </c>
      <c r="M288" s="1" t="e">
        <f>VLOOKUP(B288,Ref.!I:K,3,0)</f>
        <v>#N/A</v>
      </c>
      <c r="N288" s="1">
        <f t="shared" si="9"/>
        <v>0</v>
      </c>
    </row>
    <row r="289" spans="1:14" x14ac:dyDescent="0.25">
      <c r="A289"/>
      <c r="B289"/>
      <c r="C289"/>
      <c r="D289" s="108"/>
      <c r="E289" s="108"/>
      <c r="F289" s="108"/>
      <c r="G289" s="108"/>
      <c r="H289" s="108"/>
      <c r="J289" s="68">
        <f>IFERROR(VLOOKUP(A289,ago!A:H,8,0),0)</f>
        <v>0</v>
      </c>
      <c r="K289" s="70">
        <f t="shared" si="10"/>
        <v>0</v>
      </c>
      <c r="M289" s="1" t="e">
        <f>VLOOKUP(B289,Ref.!I:K,3,0)</f>
        <v>#N/A</v>
      </c>
      <c r="N289" s="1">
        <f t="shared" si="9"/>
        <v>0</v>
      </c>
    </row>
    <row r="290" spans="1:14" x14ac:dyDescent="0.25">
      <c r="A290"/>
      <c r="B290"/>
      <c r="C290"/>
      <c r="D290" s="108"/>
      <c r="E290" s="108"/>
      <c r="F290"/>
      <c r="G290" s="108"/>
      <c r="H290" s="108"/>
      <c r="J290" s="68">
        <f>IFERROR(VLOOKUP(A290,ago!A:H,8,0),0)</f>
        <v>0</v>
      </c>
      <c r="K290" s="70">
        <f t="shared" si="10"/>
        <v>0</v>
      </c>
      <c r="M290" s="1" t="e">
        <f>VLOOKUP(B290,Ref.!I:K,3,0)</f>
        <v>#N/A</v>
      </c>
      <c r="N290" s="1">
        <f t="shared" si="9"/>
        <v>0</v>
      </c>
    </row>
    <row r="291" spans="1:14" x14ac:dyDescent="0.25">
      <c r="A291"/>
      <c r="B291"/>
      <c r="C291"/>
      <c r="D291" s="108"/>
      <c r="E291" s="108"/>
      <c r="F291" s="108"/>
      <c r="G291" s="108"/>
      <c r="H291" s="108"/>
      <c r="J291" s="68">
        <f>IFERROR(VLOOKUP(A291,ago!A:H,8,0),0)</f>
        <v>0</v>
      </c>
      <c r="K291" s="70">
        <f t="shared" si="10"/>
        <v>0</v>
      </c>
      <c r="M291" s="1" t="e">
        <f>VLOOKUP(B291,Ref.!I:K,3,0)</f>
        <v>#N/A</v>
      </c>
      <c r="N291" s="1">
        <f t="shared" si="9"/>
        <v>0</v>
      </c>
    </row>
    <row r="292" spans="1:14" x14ac:dyDescent="0.25">
      <c r="A292"/>
      <c r="B292"/>
      <c r="C292"/>
      <c r="D292" s="108"/>
      <c r="E292" s="108"/>
      <c r="F292"/>
      <c r="G292" s="108"/>
      <c r="H292" s="108"/>
      <c r="J292" s="68">
        <f>IFERROR(VLOOKUP(A292,ago!A:H,8,0),0)</f>
        <v>0</v>
      </c>
      <c r="K292" s="70">
        <f t="shared" si="10"/>
        <v>0</v>
      </c>
      <c r="M292" s="1" t="e">
        <f>VLOOKUP(B292,Ref.!I:K,3,0)</f>
        <v>#N/A</v>
      </c>
      <c r="N292" s="1">
        <f t="shared" si="9"/>
        <v>0</v>
      </c>
    </row>
    <row r="293" spans="1:14" x14ac:dyDescent="0.25">
      <c r="A293"/>
      <c r="B293"/>
      <c r="C293"/>
      <c r="D293"/>
      <c r="E293" s="108"/>
      <c r="F293" s="108"/>
      <c r="G293"/>
      <c r="H293"/>
      <c r="J293" s="68">
        <f>IFERROR(VLOOKUP(A293,ago!A:H,8,0),0)</f>
        <v>0</v>
      </c>
      <c r="K293" s="70">
        <f t="shared" si="10"/>
        <v>0</v>
      </c>
      <c r="M293" s="1" t="e">
        <f>VLOOKUP(B293,Ref.!I:K,3,0)</f>
        <v>#N/A</v>
      </c>
      <c r="N293" s="1">
        <f t="shared" si="9"/>
        <v>0</v>
      </c>
    </row>
    <row r="294" spans="1:14" x14ac:dyDescent="0.25">
      <c r="A294"/>
      <c r="B294"/>
      <c r="C294"/>
      <c r="D294" s="108"/>
      <c r="E294" s="108"/>
      <c r="F294"/>
      <c r="G294" s="108"/>
      <c r="H294" s="108"/>
      <c r="J294" s="68">
        <f>IFERROR(VLOOKUP(A294,ago!A:H,8,0),0)</f>
        <v>0</v>
      </c>
      <c r="K294" s="70">
        <f t="shared" si="10"/>
        <v>0</v>
      </c>
      <c r="M294" s="1" t="e">
        <f>VLOOKUP(B294,Ref.!I:K,3,0)</f>
        <v>#N/A</v>
      </c>
      <c r="N294" s="1">
        <f t="shared" si="9"/>
        <v>0</v>
      </c>
    </row>
    <row r="295" spans="1:14" x14ac:dyDescent="0.25">
      <c r="A295"/>
      <c r="B295"/>
      <c r="C295"/>
      <c r="D295" s="108"/>
      <c r="E295"/>
      <c r="F295"/>
      <c r="G295"/>
      <c r="H295" s="108"/>
      <c r="J295" s="68">
        <f>IFERROR(VLOOKUP(A295,ago!A:H,8,0),0)</f>
        <v>0</v>
      </c>
      <c r="K295" s="70">
        <f t="shared" si="10"/>
        <v>0</v>
      </c>
      <c r="M295" s="1" t="e">
        <f>VLOOKUP(B295,Ref.!I:K,3,0)</f>
        <v>#N/A</v>
      </c>
      <c r="N295" s="1">
        <f t="shared" si="9"/>
        <v>0</v>
      </c>
    </row>
    <row r="296" spans="1:14" x14ac:dyDescent="0.25">
      <c r="A296"/>
      <c r="B296"/>
      <c r="C296"/>
      <c r="D296" s="108"/>
      <c r="E296"/>
      <c r="F296"/>
      <c r="G296"/>
      <c r="H296" s="108"/>
      <c r="J296" s="68">
        <f>IFERROR(VLOOKUP(A296,ago!A:H,8,0),0)</f>
        <v>0</v>
      </c>
      <c r="K296" s="70">
        <f t="shared" si="10"/>
        <v>0</v>
      </c>
      <c r="M296" s="1" t="e">
        <f>VLOOKUP(B296,Ref.!I:K,3,0)</f>
        <v>#N/A</v>
      </c>
      <c r="N296" s="1">
        <f t="shared" si="9"/>
        <v>0</v>
      </c>
    </row>
    <row r="297" spans="1:14" x14ac:dyDescent="0.25">
      <c r="A297"/>
      <c r="B297"/>
      <c r="C297"/>
      <c r="D297"/>
      <c r="E297"/>
      <c r="F297"/>
      <c r="G297"/>
      <c r="H297"/>
      <c r="J297" s="68">
        <f>IFERROR(VLOOKUP(A297,ago!A:H,8,0),0)</f>
        <v>0</v>
      </c>
      <c r="K297" s="70">
        <f t="shared" si="10"/>
        <v>0</v>
      </c>
      <c r="M297" s="1" t="e">
        <f>VLOOKUP(B297,Ref.!I:K,3,0)</f>
        <v>#N/A</v>
      </c>
      <c r="N297" s="1">
        <f t="shared" si="9"/>
        <v>0</v>
      </c>
    </row>
    <row r="298" spans="1:14" x14ac:dyDescent="0.25">
      <c r="A298"/>
      <c r="B298"/>
      <c r="C298"/>
      <c r="D298" s="108"/>
      <c r="E298" s="108"/>
      <c r="F298"/>
      <c r="G298" s="108"/>
      <c r="H298" s="108"/>
      <c r="J298" s="68">
        <f>IFERROR(VLOOKUP(A298,ago!A:H,8,0),0)</f>
        <v>0</v>
      </c>
      <c r="K298" s="70">
        <f t="shared" si="10"/>
        <v>0</v>
      </c>
      <c r="M298" s="1" t="e">
        <f>VLOOKUP(B298,Ref.!I:K,3,0)</f>
        <v>#N/A</v>
      </c>
      <c r="N298" s="1">
        <f t="shared" si="9"/>
        <v>0</v>
      </c>
    </row>
    <row r="299" spans="1:14" x14ac:dyDescent="0.25">
      <c r="A299"/>
      <c r="B299"/>
      <c r="C299"/>
      <c r="D299" s="108"/>
      <c r="E299" s="108"/>
      <c r="F299"/>
      <c r="G299" s="108"/>
      <c r="H299" s="108"/>
      <c r="J299" s="68">
        <f>IFERROR(VLOOKUP(A299,ago!A:H,8,0),0)</f>
        <v>0</v>
      </c>
      <c r="K299" s="70">
        <f t="shared" si="10"/>
        <v>0</v>
      </c>
      <c r="M299" s="1" t="e">
        <f>VLOOKUP(B299,Ref.!I:K,3,0)</f>
        <v>#N/A</v>
      </c>
      <c r="N299" s="1">
        <f t="shared" si="9"/>
        <v>0</v>
      </c>
    </row>
    <row r="300" spans="1:14" x14ac:dyDescent="0.25">
      <c r="A300"/>
      <c r="B300"/>
      <c r="C300"/>
      <c r="D300" s="108"/>
      <c r="E300" s="108"/>
      <c r="F300"/>
      <c r="G300" s="108"/>
      <c r="H300" s="108"/>
      <c r="J300" s="68">
        <f>IFERROR(VLOOKUP(A300,ago!A:H,8,0),0)</f>
        <v>0</v>
      </c>
      <c r="K300" s="70">
        <f t="shared" si="10"/>
        <v>0</v>
      </c>
      <c r="M300" s="1" t="e">
        <f>VLOOKUP(B300,Ref.!I:K,3,0)</f>
        <v>#N/A</v>
      </c>
      <c r="N300" s="1">
        <f t="shared" si="9"/>
        <v>0</v>
      </c>
    </row>
    <row r="301" spans="1:14" x14ac:dyDescent="0.25">
      <c r="A301"/>
      <c r="B301"/>
      <c r="C301"/>
      <c r="D301" s="108"/>
      <c r="E301"/>
      <c r="F301"/>
      <c r="G301"/>
      <c r="H301" s="108"/>
      <c r="J301" s="68">
        <f>IFERROR(VLOOKUP(A301,ago!A:H,8,0),0)</f>
        <v>0</v>
      </c>
      <c r="K301" s="70">
        <f t="shared" si="10"/>
        <v>0</v>
      </c>
      <c r="M301" s="1" t="e">
        <f>VLOOKUP(B301,Ref.!I:K,3,0)</f>
        <v>#N/A</v>
      </c>
      <c r="N301" s="1">
        <f t="shared" si="9"/>
        <v>0</v>
      </c>
    </row>
    <row r="302" spans="1:14" x14ac:dyDescent="0.25">
      <c r="A302"/>
      <c r="B302"/>
      <c r="C302"/>
      <c r="D302" s="108"/>
      <c r="E302"/>
      <c r="F302"/>
      <c r="G302"/>
      <c r="H302" s="108"/>
      <c r="J302" s="68">
        <f>IFERROR(VLOOKUP(A302,ago!A:H,8,0),0)</f>
        <v>0</v>
      </c>
      <c r="K302" s="70">
        <f t="shared" si="10"/>
        <v>0</v>
      </c>
      <c r="M302" s="1" t="e">
        <f>VLOOKUP(B302,Ref.!I:K,3,0)</f>
        <v>#N/A</v>
      </c>
      <c r="N302" s="1">
        <f t="shared" si="9"/>
        <v>0</v>
      </c>
    </row>
    <row r="303" spans="1:14" x14ac:dyDescent="0.25">
      <c r="A303"/>
      <c r="B303"/>
      <c r="C303"/>
      <c r="D303" s="108"/>
      <c r="E303"/>
      <c r="F303"/>
      <c r="G303"/>
      <c r="H303" s="108"/>
      <c r="J303" s="68">
        <f>IFERROR(VLOOKUP(A303,ago!A:H,8,0),0)</f>
        <v>0</v>
      </c>
      <c r="K303" s="70">
        <f t="shared" si="10"/>
        <v>0</v>
      </c>
      <c r="M303" s="1" t="e">
        <f>VLOOKUP(B303,Ref.!I:K,3,0)</f>
        <v>#N/A</v>
      </c>
      <c r="N303" s="1">
        <f t="shared" si="9"/>
        <v>0</v>
      </c>
    </row>
    <row r="304" spans="1:14" x14ac:dyDescent="0.25">
      <c r="A304"/>
      <c r="B304"/>
      <c r="C304"/>
      <c r="D304"/>
      <c r="E304"/>
      <c r="F304"/>
      <c r="G304"/>
      <c r="H304"/>
      <c r="J304" s="68">
        <f>IFERROR(VLOOKUP(A304,ago!A:H,8,0),0)</f>
        <v>0</v>
      </c>
      <c r="K304" s="70">
        <f t="shared" si="10"/>
        <v>0</v>
      </c>
      <c r="M304" s="1" t="e">
        <f>VLOOKUP(B304,Ref.!I:K,3,0)</f>
        <v>#N/A</v>
      </c>
      <c r="N304" s="1">
        <f t="shared" si="9"/>
        <v>0</v>
      </c>
    </row>
    <row r="305" spans="1:14" x14ac:dyDescent="0.25">
      <c r="A305"/>
      <c r="B305"/>
      <c r="C305"/>
      <c r="D305" s="108"/>
      <c r="E305" s="108"/>
      <c r="F305"/>
      <c r="G305" s="108"/>
      <c r="H305" s="108"/>
      <c r="J305" s="68">
        <f>IFERROR(VLOOKUP(A305,ago!A:H,8,0),0)</f>
        <v>0</v>
      </c>
      <c r="K305" s="70">
        <f t="shared" si="10"/>
        <v>0</v>
      </c>
      <c r="M305" s="1" t="e">
        <f>VLOOKUP(B305,Ref.!I:K,3,0)</f>
        <v>#N/A</v>
      </c>
      <c r="N305" s="1">
        <f t="shared" si="9"/>
        <v>0</v>
      </c>
    </row>
    <row r="306" spans="1:14" x14ac:dyDescent="0.25">
      <c r="A306"/>
      <c r="B306"/>
      <c r="C306"/>
      <c r="D306" s="108"/>
      <c r="E306"/>
      <c r="F306"/>
      <c r="G306"/>
      <c r="H306" s="108"/>
      <c r="J306" s="68">
        <f>IFERROR(VLOOKUP(A306,ago!A:H,8,0),0)</f>
        <v>0</v>
      </c>
      <c r="K306" s="70">
        <f t="shared" si="10"/>
        <v>0</v>
      </c>
      <c r="M306" s="1" t="e">
        <f>VLOOKUP(B306,Ref.!I:K,3,0)</f>
        <v>#N/A</v>
      </c>
      <c r="N306" s="1">
        <f t="shared" si="9"/>
        <v>0</v>
      </c>
    </row>
    <row r="307" spans="1:14" x14ac:dyDescent="0.25">
      <c r="A307"/>
      <c r="B307"/>
      <c r="C307"/>
      <c r="D307"/>
      <c r="E307"/>
      <c r="F307"/>
      <c r="G307"/>
      <c r="H307"/>
      <c r="J307" s="68">
        <f>IFERROR(VLOOKUP(A307,ago!A:H,8,0),0)</f>
        <v>0</v>
      </c>
      <c r="K307" s="70">
        <f t="shared" si="10"/>
        <v>0</v>
      </c>
      <c r="M307" s="1" t="e">
        <f>VLOOKUP(B307,Ref.!I:K,3,0)</f>
        <v>#N/A</v>
      </c>
      <c r="N307" s="1">
        <f t="shared" si="9"/>
        <v>0</v>
      </c>
    </row>
    <row r="308" spans="1:14" x14ac:dyDescent="0.25">
      <c r="A308"/>
      <c r="B308"/>
      <c r="C308"/>
      <c r="D308" s="108"/>
      <c r="E308" s="108"/>
      <c r="F308"/>
      <c r="G308" s="108"/>
      <c r="H308" s="108"/>
      <c r="J308" s="68">
        <f>IFERROR(VLOOKUP(A308,ago!A:H,8,0),0)</f>
        <v>0</v>
      </c>
      <c r="K308" s="70">
        <f t="shared" si="10"/>
        <v>0</v>
      </c>
      <c r="M308" s="1" t="e">
        <f>VLOOKUP(B308,Ref.!I:K,3,0)</f>
        <v>#N/A</v>
      </c>
      <c r="N308" s="1">
        <f t="shared" si="9"/>
        <v>0</v>
      </c>
    </row>
    <row r="309" spans="1:14" x14ac:dyDescent="0.25">
      <c r="A309"/>
      <c r="B309"/>
      <c r="C309"/>
      <c r="D309"/>
      <c r="E309" s="108"/>
      <c r="F309"/>
      <c r="G309" s="108"/>
      <c r="H309" s="108"/>
      <c r="J309" s="68">
        <f>IFERROR(VLOOKUP(A309,ago!A:H,8,0),0)</f>
        <v>0</v>
      </c>
      <c r="K309" s="70">
        <f t="shared" si="10"/>
        <v>0</v>
      </c>
      <c r="M309" s="1" t="e">
        <f>VLOOKUP(B309,Ref.!I:K,3,0)</f>
        <v>#N/A</v>
      </c>
      <c r="N309" s="1">
        <f t="shared" si="9"/>
        <v>0</v>
      </c>
    </row>
    <row r="310" spans="1:14" x14ac:dyDescent="0.25">
      <c r="A310"/>
      <c r="B310"/>
      <c r="C310"/>
      <c r="D310"/>
      <c r="E310"/>
      <c r="F310"/>
      <c r="G310"/>
      <c r="H310"/>
      <c r="J310" s="68">
        <f>IFERROR(VLOOKUP(A310,ago!A:H,8,0),0)</f>
        <v>0</v>
      </c>
      <c r="K310" s="70">
        <f t="shared" si="10"/>
        <v>0</v>
      </c>
      <c r="M310" s="1" t="e">
        <f>VLOOKUP(B310,Ref.!I:K,3,0)</f>
        <v>#N/A</v>
      </c>
      <c r="N310" s="1">
        <f t="shared" si="9"/>
        <v>0</v>
      </c>
    </row>
    <row r="311" spans="1:14" x14ac:dyDescent="0.25">
      <c r="A311"/>
      <c r="B311"/>
      <c r="C311"/>
      <c r="D311" s="108"/>
      <c r="E311" s="108"/>
      <c r="F311"/>
      <c r="G311" s="108"/>
      <c r="H311" s="108"/>
      <c r="J311" s="68">
        <f>IFERROR(VLOOKUP(A311,ago!A:H,8,0),0)</f>
        <v>0</v>
      </c>
      <c r="K311" s="70">
        <f t="shared" si="10"/>
        <v>0</v>
      </c>
      <c r="M311" s="1" t="e">
        <f>VLOOKUP(B311,Ref.!I:K,3,0)</f>
        <v>#N/A</v>
      </c>
      <c r="N311" s="1">
        <f t="shared" si="9"/>
        <v>0</v>
      </c>
    </row>
    <row r="312" spans="1:14" x14ac:dyDescent="0.25">
      <c r="A312"/>
      <c r="B312"/>
      <c r="C312"/>
      <c r="D312" s="108"/>
      <c r="E312" s="108"/>
      <c r="F312"/>
      <c r="G312" s="108"/>
      <c r="H312" s="108"/>
      <c r="J312" s="68">
        <f>IFERROR(VLOOKUP(A312,ago!A:H,8,0),0)</f>
        <v>0</v>
      </c>
      <c r="K312" s="70">
        <f t="shared" si="10"/>
        <v>0</v>
      </c>
      <c r="M312" s="1" t="e">
        <f>VLOOKUP(B312,Ref.!I:K,3,0)</f>
        <v>#N/A</v>
      </c>
      <c r="N312" s="1">
        <f t="shared" si="9"/>
        <v>0</v>
      </c>
    </row>
    <row r="313" spans="1:14" x14ac:dyDescent="0.25">
      <c r="A313"/>
      <c r="B313"/>
      <c r="C313"/>
      <c r="D313" s="108"/>
      <c r="E313" s="108"/>
      <c r="F313"/>
      <c r="G313" s="108"/>
      <c r="H313" s="108"/>
      <c r="J313" s="68">
        <f>IFERROR(VLOOKUP(A313,ago!A:H,8,0),0)</f>
        <v>0</v>
      </c>
      <c r="K313" s="70">
        <f t="shared" si="10"/>
        <v>0</v>
      </c>
      <c r="M313" s="1" t="e">
        <f>VLOOKUP(B313,Ref.!I:K,3,0)</f>
        <v>#N/A</v>
      </c>
      <c r="N313" s="1">
        <f t="shared" si="9"/>
        <v>0</v>
      </c>
    </row>
    <row r="314" spans="1:14" x14ac:dyDescent="0.25">
      <c r="A314"/>
      <c r="B314"/>
      <c r="C314"/>
      <c r="D314" s="108"/>
      <c r="E314" s="108"/>
      <c r="F314"/>
      <c r="G314" s="108"/>
      <c r="H314" s="108"/>
      <c r="J314" s="68">
        <f>IFERROR(VLOOKUP(A314,ago!A:H,8,0),0)</f>
        <v>0</v>
      </c>
      <c r="K314" s="70">
        <f t="shared" si="10"/>
        <v>0</v>
      </c>
      <c r="M314" s="1" t="e">
        <f>VLOOKUP(B314,Ref.!I:K,3,0)</f>
        <v>#N/A</v>
      </c>
      <c r="N314" s="1">
        <f t="shared" si="9"/>
        <v>0</v>
      </c>
    </row>
    <row r="315" spans="1:14" x14ac:dyDescent="0.25">
      <c r="A315"/>
      <c r="B315"/>
      <c r="C315"/>
      <c r="D315" s="108"/>
      <c r="E315"/>
      <c r="F315"/>
      <c r="G315"/>
      <c r="H315" s="108"/>
      <c r="J315" s="68">
        <f>IFERROR(VLOOKUP(A315,ago!A:H,8,0),0)</f>
        <v>0</v>
      </c>
      <c r="K315" s="70">
        <f t="shared" si="10"/>
        <v>0</v>
      </c>
      <c r="M315" s="1" t="e">
        <f>VLOOKUP(B315,Ref.!I:K,3,0)</f>
        <v>#N/A</v>
      </c>
      <c r="N315" s="1">
        <f t="shared" si="9"/>
        <v>0</v>
      </c>
    </row>
    <row r="316" spans="1:14" x14ac:dyDescent="0.25">
      <c r="A316"/>
      <c r="B316"/>
      <c r="C316"/>
      <c r="D316"/>
      <c r="E316"/>
      <c r="F316"/>
      <c r="G316"/>
      <c r="H316"/>
      <c r="J316" s="68">
        <f>IFERROR(VLOOKUP(A316,ago!A:H,8,0),0)</f>
        <v>0</v>
      </c>
      <c r="K316" s="70">
        <f t="shared" si="10"/>
        <v>0</v>
      </c>
      <c r="M316" s="1" t="e">
        <f>VLOOKUP(B316,Ref.!I:K,3,0)</f>
        <v>#N/A</v>
      </c>
      <c r="N316" s="1">
        <f t="shared" si="9"/>
        <v>0</v>
      </c>
    </row>
    <row r="317" spans="1:14" x14ac:dyDescent="0.25">
      <c r="A317"/>
      <c r="B317"/>
      <c r="C317"/>
      <c r="D317"/>
      <c r="E317"/>
      <c r="F317"/>
      <c r="G317"/>
      <c r="H317"/>
      <c r="J317" s="68">
        <f>IFERROR(VLOOKUP(A317,ago!A:H,8,0),0)</f>
        <v>0</v>
      </c>
      <c r="K317" s="70">
        <f t="shared" si="10"/>
        <v>0</v>
      </c>
      <c r="M317" s="1" t="e">
        <f>VLOOKUP(B317,Ref.!I:K,3,0)</f>
        <v>#N/A</v>
      </c>
      <c r="N317" s="1">
        <f t="shared" si="9"/>
        <v>0</v>
      </c>
    </row>
    <row r="318" spans="1:14" x14ac:dyDescent="0.25">
      <c r="A318"/>
      <c r="B318"/>
      <c r="C318"/>
      <c r="D318" s="108"/>
      <c r="E318" s="108"/>
      <c r="F318"/>
      <c r="G318" s="108"/>
      <c r="H318" s="108"/>
      <c r="J318" s="68">
        <f>IFERROR(VLOOKUP(A318,ago!A:H,8,0),0)</f>
        <v>0</v>
      </c>
      <c r="K318" s="70">
        <f t="shared" si="10"/>
        <v>0</v>
      </c>
      <c r="M318" s="1" t="e">
        <f>VLOOKUP(B318,Ref.!I:K,3,0)</f>
        <v>#N/A</v>
      </c>
      <c r="N318" s="1">
        <f t="shared" si="9"/>
        <v>0</v>
      </c>
    </row>
    <row r="319" spans="1:14" x14ac:dyDescent="0.25">
      <c r="A319"/>
      <c r="B319"/>
      <c r="C319"/>
      <c r="D319" s="108"/>
      <c r="E319" s="108"/>
      <c r="F319"/>
      <c r="G319" s="108"/>
      <c r="H319" s="108"/>
      <c r="J319" s="68">
        <f>IFERROR(VLOOKUP(A319,ago!A:H,8,0),0)</f>
        <v>0</v>
      </c>
      <c r="K319" s="70">
        <f t="shared" si="10"/>
        <v>0</v>
      </c>
      <c r="M319" s="1" t="e">
        <f>VLOOKUP(B319,Ref.!I:K,3,0)</f>
        <v>#N/A</v>
      </c>
      <c r="N319" s="1">
        <f t="shared" si="9"/>
        <v>0</v>
      </c>
    </row>
    <row r="320" spans="1:14" x14ac:dyDescent="0.25">
      <c r="A320"/>
      <c r="B320"/>
      <c r="C320"/>
      <c r="D320" s="108"/>
      <c r="E320" s="108"/>
      <c r="F320"/>
      <c r="G320" s="108"/>
      <c r="H320" s="108"/>
      <c r="J320" s="68">
        <f>IFERROR(VLOOKUP(A320,ago!A:H,8,0),0)</f>
        <v>0</v>
      </c>
      <c r="K320" s="70">
        <f t="shared" si="10"/>
        <v>0</v>
      </c>
      <c r="M320" s="1" t="e">
        <f>VLOOKUP(B320,Ref.!I:K,3,0)</f>
        <v>#N/A</v>
      </c>
      <c r="N320" s="1">
        <f t="shared" si="9"/>
        <v>0</v>
      </c>
    </row>
    <row r="321" spans="1:14" x14ac:dyDescent="0.25">
      <c r="A321"/>
      <c r="B321"/>
      <c r="C321"/>
      <c r="D321" s="108"/>
      <c r="E321"/>
      <c r="F321"/>
      <c r="G321"/>
      <c r="H321" s="108"/>
      <c r="J321" s="68">
        <f>IFERROR(VLOOKUP(A321,ago!A:H,8,0),0)</f>
        <v>0</v>
      </c>
      <c r="K321" s="70">
        <f t="shared" si="10"/>
        <v>0</v>
      </c>
      <c r="M321" s="1" t="e">
        <f>VLOOKUP(B321,Ref.!I:K,3,0)</f>
        <v>#N/A</v>
      </c>
      <c r="N321" s="1">
        <f t="shared" si="9"/>
        <v>0</v>
      </c>
    </row>
    <row r="322" spans="1:14" x14ac:dyDescent="0.25">
      <c r="A322"/>
      <c r="B322"/>
      <c r="C322"/>
      <c r="D322" s="108"/>
      <c r="E322" s="108"/>
      <c r="F322"/>
      <c r="G322" s="108"/>
      <c r="H322" s="108"/>
      <c r="J322" s="68">
        <f>IFERROR(VLOOKUP(A322,ago!A:H,8,0),0)</f>
        <v>0</v>
      </c>
      <c r="K322" s="70">
        <f t="shared" si="10"/>
        <v>0</v>
      </c>
      <c r="M322" s="1" t="e">
        <f>VLOOKUP(B322,Ref.!I:K,3,0)</f>
        <v>#N/A</v>
      </c>
      <c r="N322" s="1">
        <f t="shared" si="9"/>
        <v>0</v>
      </c>
    </row>
    <row r="323" spans="1:14" x14ac:dyDescent="0.25">
      <c r="A323"/>
      <c r="B323"/>
      <c r="C323"/>
      <c r="D323"/>
      <c r="E323"/>
      <c r="F323"/>
      <c r="G323"/>
      <c r="H323" s="108"/>
      <c r="J323" s="68">
        <f>IFERROR(VLOOKUP(A323,ago!A:H,8,0),0)</f>
        <v>0</v>
      </c>
      <c r="K323" s="70">
        <f t="shared" si="10"/>
        <v>0</v>
      </c>
      <c r="M323" s="1" t="e">
        <f>VLOOKUP(B323,Ref.!I:K,3,0)</f>
        <v>#N/A</v>
      </c>
      <c r="N323" s="1">
        <f t="shared" ref="N323:N331" si="11">LEN(A323)</f>
        <v>0</v>
      </c>
    </row>
    <row r="324" spans="1:14" x14ac:dyDescent="0.25">
      <c r="A324"/>
      <c r="B324"/>
      <c r="C324"/>
      <c r="D324"/>
      <c r="E324"/>
      <c r="F324"/>
      <c r="G324"/>
      <c r="H324"/>
      <c r="J324" s="68">
        <f>IFERROR(VLOOKUP(A324,ago!A:H,8,0),0)</f>
        <v>0</v>
      </c>
      <c r="K324" s="70">
        <f t="shared" si="10"/>
        <v>0</v>
      </c>
      <c r="M324" s="1" t="e">
        <f>VLOOKUP(B324,Ref.!I:K,3,0)</f>
        <v>#N/A</v>
      </c>
      <c r="N324" s="1">
        <f t="shared" si="11"/>
        <v>0</v>
      </c>
    </row>
    <row r="325" spans="1:14" x14ac:dyDescent="0.25">
      <c r="A325"/>
      <c r="B325"/>
      <c r="C325"/>
      <c r="D325" s="108"/>
      <c r="E325"/>
      <c r="F325"/>
      <c r="G325"/>
      <c r="H325" s="108"/>
      <c r="J325" s="68">
        <f>IFERROR(VLOOKUP(A325,ago!A:H,8,0),0)</f>
        <v>0</v>
      </c>
      <c r="K325" s="70">
        <f t="shared" si="10"/>
        <v>0</v>
      </c>
      <c r="M325" s="1" t="e">
        <f>VLOOKUP(B325,Ref.!I:K,3,0)</f>
        <v>#N/A</v>
      </c>
      <c r="N325" s="1">
        <f t="shared" si="11"/>
        <v>0</v>
      </c>
    </row>
    <row r="326" spans="1:14" x14ac:dyDescent="0.25">
      <c r="A326"/>
      <c r="B326"/>
      <c r="C326"/>
      <c r="D326" s="108"/>
      <c r="E326"/>
      <c r="F326"/>
      <c r="G326"/>
      <c r="H326" s="108"/>
      <c r="J326" s="68">
        <f>IFERROR(VLOOKUP(A326,ago!A:H,8,0),0)</f>
        <v>0</v>
      </c>
      <c r="K326" s="70">
        <f t="shared" si="10"/>
        <v>0</v>
      </c>
      <c r="M326" s="1" t="e">
        <f>VLOOKUP(B326,Ref.!I:K,3,0)</f>
        <v>#N/A</v>
      </c>
      <c r="N326" s="1">
        <f t="shared" si="11"/>
        <v>0</v>
      </c>
    </row>
    <row r="327" spans="1:14" x14ac:dyDescent="0.25">
      <c r="A327"/>
      <c r="B327"/>
      <c r="C327"/>
      <c r="D327"/>
      <c r="E327"/>
      <c r="F327"/>
      <c r="G327"/>
      <c r="H327"/>
      <c r="J327" s="68">
        <f>IFERROR(VLOOKUP(A327,ago!A:H,8,0),0)</f>
        <v>0</v>
      </c>
      <c r="K327" s="70">
        <f t="shared" si="10"/>
        <v>0</v>
      </c>
      <c r="M327" s="1" t="e">
        <f>VLOOKUP(B327,Ref.!I:K,3,0)</f>
        <v>#N/A</v>
      </c>
      <c r="N327" s="1">
        <f t="shared" si="11"/>
        <v>0</v>
      </c>
    </row>
    <row r="328" spans="1:14" x14ac:dyDescent="0.25">
      <c r="A328"/>
      <c r="B328"/>
      <c r="C328"/>
      <c r="D328"/>
      <c r="E328"/>
      <c r="F328"/>
      <c r="G328"/>
      <c r="H328"/>
      <c r="J328" s="68">
        <f>IFERROR(VLOOKUP(A328,ago!A:H,8,0),0)</f>
        <v>0</v>
      </c>
      <c r="K328" s="70">
        <f t="shared" si="10"/>
        <v>0</v>
      </c>
      <c r="M328" s="1" t="e">
        <f>VLOOKUP(B328,Ref.!I:K,3,0)</f>
        <v>#N/A</v>
      </c>
      <c r="N328" s="1">
        <f t="shared" si="11"/>
        <v>0</v>
      </c>
    </row>
    <row r="329" spans="1:14" x14ac:dyDescent="0.25">
      <c r="A329"/>
      <c r="B329"/>
      <c r="C329"/>
      <c r="D329" s="108"/>
      <c r="E329"/>
      <c r="F329"/>
      <c r="G329"/>
      <c r="H329" s="108"/>
      <c r="J329" s="68">
        <f>IFERROR(VLOOKUP(A329,ago!A:H,8,0),0)</f>
        <v>0</v>
      </c>
      <c r="K329" s="70">
        <f t="shared" si="10"/>
        <v>0</v>
      </c>
      <c r="M329" s="1" t="e">
        <f>VLOOKUP(B329,Ref.!I:K,3,0)</f>
        <v>#N/A</v>
      </c>
      <c r="N329" s="1">
        <f t="shared" si="11"/>
        <v>0</v>
      </c>
    </row>
    <row r="330" spans="1:14" x14ac:dyDescent="0.25">
      <c r="A330"/>
      <c r="B330"/>
      <c r="C330"/>
      <c r="D330"/>
      <c r="E330"/>
      <c r="F330"/>
      <c r="G330"/>
      <c r="H330"/>
      <c r="J330" s="68">
        <f>IFERROR(VLOOKUP(A330,ago!A:H,8,0),0)</f>
        <v>0</v>
      </c>
      <c r="K330" s="70">
        <f t="shared" si="10"/>
        <v>0</v>
      </c>
      <c r="M330" s="1" t="e">
        <f>VLOOKUP(B330,Ref.!I:K,3,0)</f>
        <v>#N/A</v>
      </c>
      <c r="N330" s="1">
        <f t="shared" si="11"/>
        <v>0</v>
      </c>
    </row>
    <row r="331" spans="1:14" x14ac:dyDescent="0.25">
      <c r="A331"/>
      <c r="B331"/>
      <c r="C331"/>
      <c r="D331" s="108"/>
      <c r="E331"/>
      <c r="F331"/>
      <c r="G331"/>
      <c r="H331" s="108"/>
      <c r="J331" s="68">
        <f>IFERROR(VLOOKUP(A331,ago!A:H,8,0),0)</f>
        <v>0</v>
      </c>
      <c r="K331" s="70">
        <f t="shared" si="10"/>
        <v>0</v>
      </c>
      <c r="M331" s="1" t="e">
        <f>VLOOKUP(B331,Ref.!I:K,3,0)</f>
        <v>#N/A</v>
      </c>
      <c r="N331" s="1">
        <f t="shared" si="11"/>
        <v>0</v>
      </c>
    </row>
    <row r="332" spans="1:14" x14ac:dyDescent="0.25">
      <c r="A332"/>
      <c r="B332"/>
      <c r="C332"/>
      <c r="D332" s="106"/>
      <c r="E332" s="106"/>
      <c r="F332" s="106"/>
      <c r="G332" s="106"/>
      <c r="H332" s="106"/>
    </row>
    <row r="333" spans="1:14" x14ac:dyDescent="0.25">
      <c r="A333"/>
      <c r="B333"/>
      <c r="C333"/>
      <c r="D333" s="106"/>
      <c r="E333" s="106"/>
      <c r="F333" s="106"/>
      <c r="G333" s="106"/>
      <c r="H333" s="106"/>
    </row>
    <row r="334" spans="1:14" x14ac:dyDescent="0.25">
      <c r="A334"/>
      <c r="B334"/>
      <c r="C334"/>
      <c r="D334" s="106"/>
      <c r="E334" s="106"/>
      <c r="F334" s="106"/>
      <c r="G334" s="106"/>
      <c r="H334" s="106"/>
    </row>
    <row r="335" spans="1:14" x14ac:dyDescent="0.25">
      <c r="A335"/>
      <c r="B335"/>
      <c r="C335"/>
      <c r="D335" s="106"/>
      <c r="E335" s="106"/>
      <c r="F335" s="106"/>
      <c r="G335" s="106"/>
      <c r="H335" s="106"/>
    </row>
    <row r="336" spans="1:14" x14ac:dyDescent="0.25">
      <c r="A336"/>
      <c r="B336"/>
      <c r="C336"/>
      <c r="D336" s="106"/>
      <c r="E336" s="106"/>
      <c r="F336" s="106"/>
      <c r="G336" s="106"/>
      <c r="H336" s="106"/>
    </row>
    <row r="337" spans="1:8" x14ac:dyDescent="0.25">
      <c r="A337"/>
      <c r="B337"/>
      <c r="C337"/>
      <c r="D337" s="106"/>
      <c r="E337" s="106"/>
      <c r="F337" s="106"/>
      <c r="G337" s="106"/>
      <c r="H337" s="106"/>
    </row>
    <row r="338" spans="1:8" x14ac:dyDescent="0.25">
      <c r="A338"/>
      <c r="B338"/>
      <c r="C338"/>
      <c r="D338" s="106"/>
      <c r="E338" s="106"/>
      <c r="F338" s="106"/>
      <c r="G338" s="106"/>
      <c r="H338" s="106"/>
    </row>
  </sheetData>
  <autoFilter ref="A1:Y337"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3"/>
  <sheetViews>
    <sheetView workbookViewId="0">
      <pane ySplit="1" topLeftCell="A243" activePane="bottomLeft" state="frozen"/>
      <selection activeCell="A2" sqref="A2"/>
      <selection pane="bottomLeft" activeCell="A2" sqref="A2"/>
    </sheetView>
  </sheetViews>
  <sheetFormatPr defaultRowHeight="15" x14ac:dyDescent="0.25"/>
  <cols>
    <col min="1" max="1" width="15.140625" style="1" bestFit="1" customWidth="1"/>
    <col min="2" max="2" width="9.85546875" style="1" bestFit="1" customWidth="1"/>
    <col min="3" max="3" width="85" style="1" bestFit="1" customWidth="1"/>
    <col min="4" max="6" width="15.28515625" style="68" bestFit="1" customWidth="1"/>
    <col min="7" max="7" width="14.85546875" style="68" bestFit="1" customWidth="1"/>
    <col min="8" max="8" width="15.28515625" style="68" bestFit="1" customWidth="1"/>
    <col min="9" max="9" width="2" style="1" bestFit="1" customWidth="1"/>
    <col min="10" max="10" width="15.28515625" style="1" bestFit="1" customWidth="1"/>
    <col min="11" max="11" width="5.140625" style="1" bestFit="1" customWidth="1"/>
    <col min="12" max="12" width="9.140625" style="1"/>
    <col min="13" max="13" width="41" style="1" bestFit="1" customWidth="1"/>
    <col min="14" max="14" width="7" style="1" bestFit="1" customWidth="1"/>
    <col min="15" max="15" width="14.85546875" style="68" bestFit="1" customWidth="1"/>
    <col min="16" max="16384" width="9.140625" style="1"/>
  </cols>
  <sheetData>
    <row r="1" spans="1:25" s="4" customFormat="1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4" t="s">
        <v>317</v>
      </c>
      <c r="J1" s="4" t="s">
        <v>317</v>
      </c>
      <c r="K1" s="4" t="s">
        <v>317</v>
      </c>
      <c r="L1" s="4" t="s">
        <v>317</v>
      </c>
      <c r="M1" s="4" t="s">
        <v>315</v>
      </c>
      <c r="N1" s="2" t="s">
        <v>316</v>
      </c>
      <c r="O1" s="5"/>
      <c r="P1" s="4" t="s">
        <v>317</v>
      </c>
      <c r="Q1" s="4" t="s">
        <v>317</v>
      </c>
      <c r="R1" s="4" t="s">
        <v>317</v>
      </c>
      <c r="S1" s="4" t="s">
        <v>317</v>
      </c>
      <c r="T1" s="4" t="s">
        <v>317</v>
      </c>
      <c r="U1" s="4" t="s">
        <v>317</v>
      </c>
      <c r="V1" s="4" t="s">
        <v>317</v>
      </c>
      <c r="W1" s="4" t="s">
        <v>317</v>
      </c>
      <c r="X1" s="4" t="s">
        <v>317</v>
      </c>
      <c r="Y1" s="4" t="s">
        <v>317</v>
      </c>
    </row>
    <row r="2" spans="1:25" x14ac:dyDescent="0.25">
      <c r="A2"/>
      <c r="B2"/>
      <c r="C2"/>
      <c r="D2" s="108"/>
      <c r="E2" s="108"/>
      <c r="F2" s="108"/>
      <c r="G2" s="108"/>
      <c r="H2" s="108"/>
      <c r="J2" s="68">
        <f>IFERROR(VLOOKUP(A2,set!A:H,8,0),0)</f>
        <v>0</v>
      </c>
      <c r="K2" s="70">
        <f t="shared" ref="K2:K65" si="0">D2-J2</f>
        <v>0</v>
      </c>
      <c r="M2" s="1" t="e">
        <f>VLOOKUP(B2,Ref.!I:K,3,0)</f>
        <v>#N/A</v>
      </c>
      <c r="N2" s="1">
        <f>LEN(A2)</f>
        <v>0</v>
      </c>
    </row>
    <row r="3" spans="1:25" x14ac:dyDescent="0.25">
      <c r="A3"/>
      <c r="B3"/>
      <c r="C3"/>
      <c r="D3" s="108"/>
      <c r="E3" s="108"/>
      <c r="F3" s="108"/>
      <c r="G3" s="108"/>
      <c r="H3" s="108"/>
      <c r="J3" s="68">
        <f>IFERROR(VLOOKUP(A3,set!A:H,8,0),0)</f>
        <v>0</v>
      </c>
      <c r="K3" s="70">
        <f t="shared" si="0"/>
        <v>0</v>
      </c>
      <c r="M3" s="1" t="e">
        <f>VLOOKUP(B3,Ref.!I:K,3,0)</f>
        <v>#N/A</v>
      </c>
      <c r="N3" s="1">
        <f t="shared" ref="N3:N66" si="1">LEN(A3)</f>
        <v>0</v>
      </c>
    </row>
    <row r="4" spans="1:25" x14ac:dyDescent="0.25">
      <c r="A4"/>
      <c r="B4"/>
      <c r="C4"/>
      <c r="D4" s="108"/>
      <c r="E4" s="108"/>
      <c r="F4" s="108"/>
      <c r="G4" s="108"/>
      <c r="H4" s="108"/>
      <c r="J4" s="68">
        <f>IFERROR(VLOOKUP(A4,set!A:H,8,0),0)</f>
        <v>0</v>
      </c>
      <c r="K4" s="70">
        <f t="shared" si="0"/>
        <v>0</v>
      </c>
      <c r="M4" s="1" t="e">
        <f>VLOOKUP(B4,Ref.!I:K,3,0)</f>
        <v>#N/A</v>
      </c>
      <c r="N4" s="1">
        <f t="shared" si="1"/>
        <v>0</v>
      </c>
    </row>
    <row r="5" spans="1:25" x14ac:dyDescent="0.25">
      <c r="A5"/>
      <c r="B5"/>
      <c r="C5"/>
      <c r="D5" s="108"/>
      <c r="E5" s="108"/>
      <c r="F5" s="108"/>
      <c r="G5" s="108"/>
      <c r="H5" s="108"/>
      <c r="J5" s="68">
        <f>IFERROR(VLOOKUP(A5,set!A:H,8,0),0)</f>
        <v>0</v>
      </c>
      <c r="K5" s="70">
        <f t="shared" si="0"/>
        <v>0</v>
      </c>
      <c r="M5" s="1" t="e">
        <f>VLOOKUP(B5,Ref.!I:K,3,0)</f>
        <v>#N/A</v>
      </c>
      <c r="N5" s="1">
        <f t="shared" si="1"/>
        <v>0</v>
      </c>
    </row>
    <row r="6" spans="1:25" x14ac:dyDescent="0.25">
      <c r="A6"/>
      <c r="B6"/>
      <c r="C6"/>
      <c r="D6" s="108"/>
      <c r="E6" s="108"/>
      <c r="F6" s="108"/>
      <c r="G6" s="108"/>
      <c r="H6" s="108"/>
      <c r="J6" s="68">
        <f>IFERROR(VLOOKUP(A6,set!A:H,8,0),0)</f>
        <v>0</v>
      </c>
      <c r="K6" s="70">
        <f t="shared" si="0"/>
        <v>0</v>
      </c>
      <c r="M6" s="1" t="e">
        <f>VLOOKUP(B6,Ref.!I:K,3,0)</f>
        <v>#N/A</v>
      </c>
      <c r="N6" s="1">
        <f t="shared" si="1"/>
        <v>0</v>
      </c>
    </row>
    <row r="7" spans="1:25" x14ac:dyDescent="0.25">
      <c r="A7"/>
      <c r="B7"/>
      <c r="C7"/>
      <c r="D7" s="108"/>
      <c r="E7" s="108"/>
      <c r="F7" s="108"/>
      <c r="G7" s="108"/>
      <c r="H7" s="108"/>
      <c r="J7" s="68">
        <f>IFERROR(VLOOKUP(A7,set!A:H,8,0),0)</f>
        <v>0</v>
      </c>
      <c r="K7" s="70">
        <f t="shared" si="0"/>
        <v>0</v>
      </c>
      <c r="M7" s="1" t="e">
        <f>VLOOKUP(B7,Ref.!I:K,3,0)</f>
        <v>#N/A</v>
      </c>
      <c r="N7" s="1">
        <f t="shared" si="1"/>
        <v>0</v>
      </c>
    </row>
    <row r="8" spans="1:25" x14ac:dyDescent="0.25">
      <c r="A8"/>
      <c r="B8"/>
      <c r="C8"/>
      <c r="D8" s="108"/>
      <c r="E8" s="108"/>
      <c r="F8" s="108"/>
      <c r="G8"/>
      <c r="H8" s="108"/>
      <c r="J8" s="68">
        <f>IFERROR(VLOOKUP(A8,set!A:H,8,0),0)</f>
        <v>0</v>
      </c>
      <c r="K8" s="70">
        <f t="shared" si="0"/>
        <v>0</v>
      </c>
      <c r="M8" s="1" t="e">
        <f>VLOOKUP(B8,Ref.!I:K,3,0)</f>
        <v>#N/A</v>
      </c>
      <c r="N8" s="1">
        <f t="shared" si="1"/>
        <v>0</v>
      </c>
    </row>
    <row r="9" spans="1:25" x14ac:dyDescent="0.25">
      <c r="A9"/>
      <c r="B9"/>
      <c r="C9"/>
      <c r="D9" s="108"/>
      <c r="E9" s="108"/>
      <c r="F9" s="108"/>
      <c r="G9" s="108"/>
      <c r="H9" s="108"/>
      <c r="J9" s="68">
        <f>IFERROR(VLOOKUP(A9,set!A:H,8,0),0)</f>
        <v>0</v>
      </c>
      <c r="K9" s="70">
        <f t="shared" si="0"/>
        <v>0</v>
      </c>
      <c r="M9" s="1" t="e">
        <f>VLOOKUP(B9,Ref.!I:K,3,0)</f>
        <v>#N/A</v>
      </c>
      <c r="N9" s="1">
        <f t="shared" si="1"/>
        <v>0</v>
      </c>
    </row>
    <row r="10" spans="1:25" x14ac:dyDescent="0.25">
      <c r="A10"/>
      <c r="B10"/>
      <c r="C10"/>
      <c r="D10" s="108"/>
      <c r="E10" s="108"/>
      <c r="F10" s="108"/>
      <c r="G10"/>
      <c r="H10" s="108"/>
      <c r="J10" s="68">
        <f>IFERROR(VLOOKUP(A10,set!A:H,8,0),0)</f>
        <v>0</v>
      </c>
      <c r="K10" s="70">
        <f t="shared" si="0"/>
        <v>0</v>
      </c>
      <c r="M10" s="1" t="e">
        <f>VLOOKUP(B10,Ref.!I:K,3,0)</f>
        <v>#N/A</v>
      </c>
      <c r="N10" s="1">
        <f t="shared" si="1"/>
        <v>0</v>
      </c>
    </row>
    <row r="11" spans="1:25" x14ac:dyDescent="0.25">
      <c r="A11"/>
      <c r="B11"/>
      <c r="C11"/>
      <c r="D11" s="108"/>
      <c r="E11" s="108"/>
      <c r="F11" s="108"/>
      <c r="G11" s="108"/>
      <c r="H11" s="108"/>
      <c r="J11" s="68">
        <f>IFERROR(VLOOKUP(A11,set!A:H,8,0),0)</f>
        <v>0</v>
      </c>
      <c r="K11" s="70">
        <f t="shared" si="0"/>
        <v>0</v>
      </c>
      <c r="M11" s="1" t="e">
        <f>VLOOKUP(B11,Ref.!I:K,3,0)</f>
        <v>#N/A</v>
      </c>
      <c r="N11" s="1">
        <f t="shared" si="1"/>
        <v>0</v>
      </c>
    </row>
    <row r="12" spans="1:25" x14ac:dyDescent="0.25">
      <c r="A12"/>
      <c r="B12"/>
      <c r="C12"/>
      <c r="D12" s="108"/>
      <c r="E12" s="108"/>
      <c r="F12" s="108"/>
      <c r="G12" s="108"/>
      <c r="H12" s="108"/>
      <c r="J12" s="68">
        <f>IFERROR(VLOOKUP(A12,set!A:H,8,0),0)</f>
        <v>0</v>
      </c>
      <c r="K12" s="70">
        <f t="shared" si="0"/>
        <v>0</v>
      </c>
      <c r="M12" s="1" t="e">
        <f>VLOOKUP(B12,Ref.!I:K,3,0)</f>
        <v>#N/A</v>
      </c>
      <c r="N12" s="1">
        <f t="shared" si="1"/>
        <v>0</v>
      </c>
    </row>
    <row r="13" spans="1:25" x14ac:dyDescent="0.25">
      <c r="A13"/>
      <c r="B13"/>
      <c r="C13"/>
      <c r="D13" s="108"/>
      <c r="E13" s="108"/>
      <c r="F13" s="108"/>
      <c r="G13" s="108"/>
      <c r="H13" s="108"/>
      <c r="J13" s="68">
        <f>IFERROR(VLOOKUP(A13,set!A:H,8,0),0)</f>
        <v>0</v>
      </c>
      <c r="K13" s="70">
        <f t="shared" si="0"/>
        <v>0</v>
      </c>
      <c r="M13" s="1" t="e">
        <f>VLOOKUP(B13,Ref.!I:K,3,0)</f>
        <v>#N/A</v>
      </c>
      <c r="N13" s="1">
        <f t="shared" si="1"/>
        <v>0</v>
      </c>
    </row>
    <row r="14" spans="1:25" x14ac:dyDescent="0.25">
      <c r="A14"/>
      <c r="B14"/>
      <c r="C14"/>
      <c r="D14" s="108"/>
      <c r="E14" s="108"/>
      <c r="F14" s="108"/>
      <c r="G14"/>
      <c r="H14" s="108"/>
      <c r="J14" s="68">
        <f>IFERROR(VLOOKUP(A14,set!A:H,8,0),0)</f>
        <v>0</v>
      </c>
      <c r="K14" s="70">
        <f t="shared" si="0"/>
        <v>0</v>
      </c>
      <c r="M14" s="1" t="e">
        <f>VLOOKUP(B14,Ref.!I:K,3,0)</f>
        <v>#N/A</v>
      </c>
      <c r="N14" s="1">
        <f t="shared" si="1"/>
        <v>0</v>
      </c>
    </row>
    <row r="15" spans="1:25" x14ac:dyDescent="0.25">
      <c r="A15"/>
      <c r="B15"/>
      <c r="C15"/>
      <c r="D15" s="108"/>
      <c r="E15" s="108"/>
      <c r="F15" s="108"/>
      <c r="G15" s="108"/>
      <c r="H15" s="108"/>
      <c r="J15" s="68">
        <f>IFERROR(VLOOKUP(A15,set!A:H,8,0),0)</f>
        <v>0</v>
      </c>
      <c r="K15" s="70">
        <f t="shared" si="0"/>
        <v>0</v>
      </c>
      <c r="M15" s="1" t="e">
        <f>VLOOKUP(B15,Ref.!I:K,3,0)</f>
        <v>#N/A</v>
      </c>
      <c r="N15" s="1">
        <f t="shared" si="1"/>
        <v>0</v>
      </c>
    </row>
    <row r="16" spans="1:25" x14ac:dyDescent="0.25">
      <c r="A16"/>
      <c r="B16"/>
      <c r="C16"/>
      <c r="D16" s="108"/>
      <c r="E16" s="108"/>
      <c r="F16" s="108"/>
      <c r="G16"/>
      <c r="H16" s="108"/>
      <c r="J16" s="68">
        <f>IFERROR(VLOOKUP(A16,set!A:H,8,0),0)</f>
        <v>0</v>
      </c>
      <c r="K16" s="70">
        <f t="shared" si="0"/>
        <v>0</v>
      </c>
      <c r="M16" s="1" t="e">
        <f>VLOOKUP(B16,Ref.!I:K,3,0)</f>
        <v>#N/A</v>
      </c>
      <c r="N16" s="1">
        <f t="shared" si="1"/>
        <v>0</v>
      </c>
    </row>
    <row r="17" spans="1:14" x14ac:dyDescent="0.25">
      <c r="A17"/>
      <c r="B17"/>
      <c r="C17"/>
      <c r="D17" s="108"/>
      <c r="E17"/>
      <c r="F17" s="108"/>
      <c r="G17" s="108"/>
      <c r="H17" s="108"/>
      <c r="J17" s="68">
        <f>IFERROR(VLOOKUP(A17,set!A:H,8,0),0)</f>
        <v>0</v>
      </c>
      <c r="K17" s="70">
        <f t="shared" si="0"/>
        <v>0</v>
      </c>
      <c r="M17" s="1" t="e">
        <f>VLOOKUP(B17,Ref.!I:K,3,0)</f>
        <v>#N/A</v>
      </c>
      <c r="N17" s="1">
        <f t="shared" si="1"/>
        <v>0</v>
      </c>
    </row>
    <row r="18" spans="1:14" x14ac:dyDescent="0.25">
      <c r="A18"/>
      <c r="B18"/>
      <c r="C18"/>
      <c r="D18" s="108"/>
      <c r="E18" s="108"/>
      <c r="F18" s="108"/>
      <c r="G18" s="108"/>
      <c r="H18" s="108"/>
      <c r="J18" s="68">
        <f>IFERROR(VLOOKUP(A18,set!A:H,8,0),0)</f>
        <v>0</v>
      </c>
      <c r="K18" s="70">
        <f t="shared" si="0"/>
        <v>0</v>
      </c>
      <c r="M18" s="1" t="e">
        <f>VLOOKUP(B18,Ref.!I:K,3,0)</f>
        <v>#N/A</v>
      </c>
      <c r="N18" s="1">
        <f t="shared" si="1"/>
        <v>0</v>
      </c>
    </row>
    <row r="19" spans="1:14" x14ac:dyDescent="0.25">
      <c r="A19"/>
      <c r="B19"/>
      <c r="C19"/>
      <c r="D19" s="108"/>
      <c r="E19" s="108"/>
      <c r="F19" s="108"/>
      <c r="G19"/>
      <c r="H19" s="108"/>
      <c r="J19" s="68">
        <f>IFERROR(VLOOKUP(A19,set!A:H,8,0),0)</f>
        <v>0</v>
      </c>
      <c r="K19" s="70">
        <f t="shared" si="0"/>
        <v>0</v>
      </c>
      <c r="M19" s="1" t="e">
        <f>VLOOKUP(B19,Ref.!I:K,3,0)</f>
        <v>#N/A</v>
      </c>
      <c r="N19" s="1">
        <f t="shared" si="1"/>
        <v>0</v>
      </c>
    </row>
    <row r="20" spans="1:14" x14ac:dyDescent="0.25">
      <c r="A20"/>
      <c r="B20"/>
      <c r="C20"/>
      <c r="D20" s="108"/>
      <c r="E20" s="108"/>
      <c r="F20" s="108"/>
      <c r="G20" s="108"/>
      <c r="H20" s="108"/>
      <c r="J20" s="68">
        <f>IFERROR(VLOOKUP(A20,set!A:H,8,0),0)</f>
        <v>0</v>
      </c>
      <c r="K20" s="70">
        <f t="shared" si="0"/>
        <v>0</v>
      </c>
      <c r="M20" s="1" t="e">
        <f>VLOOKUP(B20,Ref.!I:K,3,0)</f>
        <v>#N/A</v>
      </c>
      <c r="N20" s="1">
        <f t="shared" si="1"/>
        <v>0</v>
      </c>
    </row>
    <row r="21" spans="1:14" x14ac:dyDescent="0.25">
      <c r="A21"/>
      <c r="B21"/>
      <c r="C21"/>
      <c r="D21" s="108"/>
      <c r="E21" s="108"/>
      <c r="F21" s="108"/>
      <c r="G21"/>
      <c r="H21" s="108"/>
      <c r="J21" s="68">
        <f>IFERROR(VLOOKUP(A21,set!A:H,8,0),0)</f>
        <v>0</v>
      </c>
      <c r="K21" s="70">
        <f t="shared" si="0"/>
        <v>0</v>
      </c>
      <c r="M21" s="1" t="e">
        <f>VLOOKUP(B21,Ref.!I:K,3,0)</f>
        <v>#N/A</v>
      </c>
      <c r="N21" s="1">
        <f t="shared" si="1"/>
        <v>0</v>
      </c>
    </row>
    <row r="22" spans="1:14" x14ac:dyDescent="0.25">
      <c r="A22"/>
      <c r="B22"/>
      <c r="C22"/>
      <c r="D22"/>
      <c r="E22" s="108"/>
      <c r="F22" s="108"/>
      <c r="G22"/>
      <c r="H22"/>
      <c r="J22" s="68">
        <f>IFERROR(VLOOKUP(A22,set!A:H,8,0),0)</f>
        <v>0</v>
      </c>
      <c r="K22" s="70">
        <f t="shared" si="0"/>
        <v>0</v>
      </c>
      <c r="M22" s="1" t="e">
        <f>VLOOKUP(B22,Ref.!I:K,3,0)</f>
        <v>#N/A</v>
      </c>
      <c r="N22" s="1">
        <f t="shared" si="1"/>
        <v>0</v>
      </c>
    </row>
    <row r="23" spans="1:14" x14ac:dyDescent="0.25">
      <c r="A23"/>
      <c r="B23"/>
      <c r="C23"/>
      <c r="D23" s="108"/>
      <c r="E23" s="108"/>
      <c r="F23" s="108"/>
      <c r="G23"/>
      <c r="H23" s="108"/>
      <c r="J23" s="68">
        <f>IFERROR(VLOOKUP(A23,set!A:H,8,0),0)</f>
        <v>0</v>
      </c>
      <c r="K23" s="70">
        <f t="shared" si="0"/>
        <v>0</v>
      </c>
      <c r="M23" s="1" t="e">
        <f>VLOOKUP(B23,Ref.!I:K,3,0)</f>
        <v>#N/A</v>
      </c>
      <c r="N23" s="1">
        <f t="shared" si="1"/>
        <v>0</v>
      </c>
    </row>
    <row r="24" spans="1:14" x14ac:dyDescent="0.25">
      <c r="A24"/>
      <c r="B24"/>
      <c r="C24"/>
      <c r="D24"/>
      <c r="E24" s="108"/>
      <c r="F24" s="108"/>
      <c r="G24" s="108"/>
      <c r="H24" s="108"/>
      <c r="J24" s="68">
        <f>IFERROR(VLOOKUP(A24,set!A:H,8,0),0)</f>
        <v>0</v>
      </c>
      <c r="K24" s="70">
        <f t="shared" si="0"/>
        <v>0</v>
      </c>
      <c r="M24" s="1" t="e">
        <f>VLOOKUP(B24,Ref.!I:K,3,0)</f>
        <v>#N/A</v>
      </c>
      <c r="N24" s="1">
        <f t="shared" si="1"/>
        <v>0</v>
      </c>
    </row>
    <row r="25" spans="1:14" x14ac:dyDescent="0.25">
      <c r="A25"/>
      <c r="B25"/>
      <c r="C25"/>
      <c r="D25"/>
      <c r="E25"/>
      <c r="F25"/>
      <c r="G25"/>
      <c r="H25"/>
      <c r="J25" s="68">
        <f>IFERROR(VLOOKUP(A25,set!A:H,8,0),0)</f>
        <v>0</v>
      </c>
      <c r="K25" s="70">
        <f t="shared" si="0"/>
        <v>0</v>
      </c>
      <c r="M25" s="1" t="e">
        <f>VLOOKUP(B25,Ref.!I:K,3,0)</f>
        <v>#N/A</v>
      </c>
      <c r="N25" s="1">
        <f t="shared" si="1"/>
        <v>0</v>
      </c>
    </row>
    <row r="26" spans="1:14" x14ac:dyDescent="0.25">
      <c r="A26"/>
      <c r="B26"/>
      <c r="C26"/>
      <c r="D26"/>
      <c r="E26"/>
      <c r="F26"/>
      <c r="G26"/>
      <c r="H26"/>
      <c r="J26" s="68">
        <f>IFERROR(VLOOKUP(A26,set!A:H,8,0),0)</f>
        <v>0</v>
      </c>
      <c r="K26" s="70">
        <f t="shared" si="0"/>
        <v>0</v>
      </c>
      <c r="M26" s="1" t="e">
        <f>VLOOKUP(B26,Ref.!I:K,3,0)</f>
        <v>#N/A</v>
      </c>
      <c r="N26" s="1">
        <f t="shared" si="1"/>
        <v>0</v>
      </c>
    </row>
    <row r="27" spans="1:14" x14ac:dyDescent="0.25">
      <c r="A27"/>
      <c r="B27"/>
      <c r="C27"/>
      <c r="D27" s="108"/>
      <c r="E27"/>
      <c r="F27"/>
      <c r="G27"/>
      <c r="H27" s="108"/>
      <c r="J27" s="68">
        <f>IFERROR(VLOOKUP(A27,set!A:H,8,0),0)</f>
        <v>0</v>
      </c>
      <c r="K27" s="70">
        <f t="shared" si="0"/>
        <v>0</v>
      </c>
      <c r="M27" s="1" t="e">
        <f>VLOOKUP(B27,Ref.!I:K,3,0)</f>
        <v>#N/A</v>
      </c>
      <c r="N27" s="1">
        <f t="shared" si="1"/>
        <v>0</v>
      </c>
    </row>
    <row r="28" spans="1:14" x14ac:dyDescent="0.25">
      <c r="A28"/>
      <c r="B28"/>
      <c r="C28"/>
      <c r="D28" s="108"/>
      <c r="E28" s="108"/>
      <c r="F28" s="108"/>
      <c r="G28" s="108"/>
      <c r="H28" s="108"/>
      <c r="J28" s="68">
        <f>IFERROR(VLOOKUP(A28,set!A:H,8,0),0)</f>
        <v>0</v>
      </c>
      <c r="K28" s="70">
        <f t="shared" si="0"/>
        <v>0</v>
      </c>
      <c r="M28" s="1" t="e">
        <f>VLOOKUP(B28,Ref.!I:K,3,0)</f>
        <v>#N/A</v>
      </c>
      <c r="N28" s="1">
        <f t="shared" si="1"/>
        <v>0</v>
      </c>
    </row>
    <row r="29" spans="1:14" x14ac:dyDescent="0.25">
      <c r="A29"/>
      <c r="B29"/>
      <c r="C29"/>
      <c r="D29" s="108"/>
      <c r="E29"/>
      <c r="F29"/>
      <c r="G29"/>
      <c r="H29" s="108"/>
      <c r="J29" s="68">
        <f>IFERROR(VLOOKUP(A29,set!A:H,8,0),0)</f>
        <v>0</v>
      </c>
      <c r="K29" s="70">
        <f t="shared" si="0"/>
        <v>0</v>
      </c>
      <c r="M29" s="1" t="e">
        <f>VLOOKUP(B29,Ref.!I:K,3,0)</f>
        <v>#N/A</v>
      </c>
      <c r="N29" s="1">
        <f t="shared" si="1"/>
        <v>0</v>
      </c>
    </row>
    <row r="30" spans="1:14" x14ac:dyDescent="0.25">
      <c r="A30"/>
      <c r="B30"/>
      <c r="C30"/>
      <c r="D30"/>
      <c r="E30"/>
      <c r="F30"/>
      <c r="G30"/>
      <c r="H30"/>
      <c r="J30" s="68">
        <f>IFERROR(VLOOKUP(A30,set!A:H,8,0),0)</f>
        <v>0</v>
      </c>
      <c r="K30" s="70">
        <f t="shared" si="0"/>
        <v>0</v>
      </c>
      <c r="M30" s="1" t="e">
        <f>VLOOKUP(B30,Ref.!I:K,3,0)</f>
        <v>#N/A</v>
      </c>
      <c r="N30" s="1">
        <f t="shared" si="1"/>
        <v>0</v>
      </c>
    </row>
    <row r="31" spans="1:14" x14ac:dyDescent="0.25">
      <c r="A31"/>
      <c r="B31"/>
      <c r="C31"/>
      <c r="D31" s="108"/>
      <c r="E31"/>
      <c r="F31"/>
      <c r="G31"/>
      <c r="H31" s="108"/>
      <c r="J31" s="68">
        <f>IFERROR(VLOOKUP(A31,set!A:H,8,0),0)</f>
        <v>0</v>
      </c>
      <c r="K31" s="70">
        <f t="shared" si="0"/>
        <v>0</v>
      </c>
      <c r="M31" s="1" t="e">
        <f>VLOOKUP(B31,Ref.!I:K,3,0)</f>
        <v>#N/A</v>
      </c>
      <c r="N31" s="1">
        <f t="shared" si="1"/>
        <v>0</v>
      </c>
    </row>
    <row r="32" spans="1:14" x14ac:dyDescent="0.25">
      <c r="A32"/>
      <c r="B32"/>
      <c r="C32"/>
      <c r="D32" s="108"/>
      <c r="E32" s="108"/>
      <c r="F32" s="108"/>
      <c r="G32" s="108"/>
      <c r="H32" s="108"/>
      <c r="J32" s="68">
        <f>IFERROR(VLOOKUP(A32,set!A:H,8,0),0)</f>
        <v>0</v>
      </c>
      <c r="K32" s="70">
        <f t="shared" si="0"/>
        <v>0</v>
      </c>
      <c r="M32" s="1" t="e">
        <f>VLOOKUP(B32,Ref.!I:K,3,0)</f>
        <v>#N/A</v>
      </c>
      <c r="N32" s="1">
        <f t="shared" si="1"/>
        <v>0</v>
      </c>
    </row>
    <row r="33" spans="1:14" x14ac:dyDescent="0.25">
      <c r="A33"/>
      <c r="B33"/>
      <c r="C33"/>
      <c r="D33"/>
      <c r="E33"/>
      <c r="F33"/>
      <c r="G33"/>
      <c r="H33"/>
      <c r="J33" s="68">
        <f>IFERROR(VLOOKUP(A33,set!A:H,8,0),0)</f>
        <v>0</v>
      </c>
      <c r="K33" s="70">
        <f t="shared" si="0"/>
        <v>0</v>
      </c>
      <c r="M33" s="1" t="e">
        <f>VLOOKUP(B33,Ref.!I:K,3,0)</f>
        <v>#N/A</v>
      </c>
      <c r="N33" s="1">
        <f t="shared" si="1"/>
        <v>0</v>
      </c>
    </row>
    <row r="34" spans="1:14" x14ac:dyDescent="0.25">
      <c r="A34"/>
      <c r="B34"/>
      <c r="C34"/>
      <c r="D34"/>
      <c r="E34"/>
      <c r="F34"/>
      <c r="G34"/>
      <c r="H34"/>
      <c r="J34" s="68">
        <f>IFERROR(VLOOKUP(A34,set!A:H,8,0),0)</f>
        <v>0</v>
      </c>
      <c r="K34" s="70">
        <f t="shared" si="0"/>
        <v>0</v>
      </c>
      <c r="M34" s="1" t="e">
        <f>VLOOKUP(B34,Ref.!I:K,3,0)</f>
        <v>#N/A</v>
      </c>
      <c r="N34" s="1">
        <f t="shared" si="1"/>
        <v>0</v>
      </c>
    </row>
    <row r="35" spans="1:14" x14ac:dyDescent="0.25">
      <c r="A35"/>
      <c r="B35"/>
      <c r="C35"/>
      <c r="D35"/>
      <c r="E35"/>
      <c r="F35"/>
      <c r="G35"/>
      <c r="H35"/>
      <c r="J35" s="68">
        <f>IFERROR(VLOOKUP(A35,set!A:H,8,0),0)</f>
        <v>0</v>
      </c>
      <c r="K35" s="70">
        <f t="shared" si="0"/>
        <v>0</v>
      </c>
      <c r="M35" s="1" t="e">
        <f>VLOOKUP(B35,Ref.!I:K,3,0)</f>
        <v>#N/A</v>
      </c>
      <c r="N35" s="1">
        <f t="shared" si="1"/>
        <v>0</v>
      </c>
    </row>
    <row r="36" spans="1:14" x14ac:dyDescent="0.25">
      <c r="A36"/>
      <c r="B36"/>
      <c r="C36"/>
      <c r="D36"/>
      <c r="E36"/>
      <c r="F36"/>
      <c r="G36"/>
      <c r="H36"/>
      <c r="J36" s="68">
        <f>IFERROR(VLOOKUP(A36,set!A:H,8,0),0)</f>
        <v>0</v>
      </c>
      <c r="K36" s="70">
        <f t="shared" si="0"/>
        <v>0</v>
      </c>
      <c r="M36" s="1" t="e">
        <f>VLOOKUP(B36,Ref.!I:K,3,0)</f>
        <v>#N/A</v>
      </c>
      <c r="N36" s="1">
        <f t="shared" si="1"/>
        <v>0</v>
      </c>
    </row>
    <row r="37" spans="1:14" x14ac:dyDescent="0.25">
      <c r="A37"/>
      <c r="B37"/>
      <c r="C37"/>
      <c r="D37"/>
      <c r="E37"/>
      <c r="F37"/>
      <c r="G37"/>
      <c r="H37"/>
      <c r="J37" s="68">
        <f>IFERROR(VLOOKUP(A37,set!A:H,8,0),0)</f>
        <v>0</v>
      </c>
      <c r="K37" s="70">
        <f t="shared" si="0"/>
        <v>0</v>
      </c>
      <c r="M37" s="1" t="e">
        <f>VLOOKUP(B37,Ref.!I:K,3,0)</f>
        <v>#N/A</v>
      </c>
      <c r="N37" s="1">
        <f t="shared" si="1"/>
        <v>0</v>
      </c>
    </row>
    <row r="38" spans="1:14" x14ac:dyDescent="0.25">
      <c r="A38"/>
      <c r="B38"/>
      <c r="C38"/>
      <c r="D38"/>
      <c r="E38"/>
      <c r="F38"/>
      <c r="G38"/>
      <c r="H38"/>
      <c r="J38" s="68">
        <f>IFERROR(VLOOKUP(A38,set!A:H,8,0),0)</f>
        <v>0</v>
      </c>
      <c r="K38" s="70">
        <f t="shared" si="0"/>
        <v>0</v>
      </c>
      <c r="M38" s="1" t="e">
        <f>VLOOKUP(B38,Ref.!I:K,3,0)</f>
        <v>#N/A</v>
      </c>
      <c r="N38" s="1">
        <f t="shared" si="1"/>
        <v>0</v>
      </c>
    </row>
    <row r="39" spans="1:14" x14ac:dyDescent="0.25">
      <c r="A39"/>
      <c r="B39"/>
      <c r="C39"/>
      <c r="D39"/>
      <c r="E39"/>
      <c r="F39"/>
      <c r="G39"/>
      <c r="H39"/>
      <c r="J39" s="68">
        <f>IFERROR(VLOOKUP(A39,set!A:H,8,0),0)</f>
        <v>0</v>
      </c>
      <c r="K39" s="70">
        <f t="shared" si="0"/>
        <v>0</v>
      </c>
      <c r="M39" s="1" t="e">
        <f>VLOOKUP(B39,Ref.!I:K,3,0)</f>
        <v>#N/A</v>
      </c>
      <c r="N39" s="1">
        <f t="shared" si="1"/>
        <v>0</v>
      </c>
    </row>
    <row r="40" spans="1:14" x14ac:dyDescent="0.25">
      <c r="A40"/>
      <c r="B40"/>
      <c r="C40"/>
      <c r="D40"/>
      <c r="E40"/>
      <c r="F40"/>
      <c r="G40"/>
      <c r="H40"/>
      <c r="J40" s="68">
        <f>IFERROR(VLOOKUP(A40,set!A:H,8,0),0)</f>
        <v>0</v>
      </c>
      <c r="K40" s="70">
        <f t="shared" si="0"/>
        <v>0</v>
      </c>
      <c r="M40" s="1" t="e">
        <f>VLOOKUP(B40,Ref.!I:K,3,0)</f>
        <v>#N/A</v>
      </c>
      <c r="N40" s="1">
        <f t="shared" si="1"/>
        <v>0</v>
      </c>
    </row>
    <row r="41" spans="1:14" x14ac:dyDescent="0.25">
      <c r="A41"/>
      <c r="B41"/>
      <c r="C41"/>
      <c r="D41"/>
      <c r="E41"/>
      <c r="F41"/>
      <c r="G41"/>
      <c r="H41"/>
      <c r="J41" s="68">
        <f>IFERROR(VLOOKUP(A41,set!A:H,8,0),0)</f>
        <v>0</v>
      </c>
      <c r="K41" s="70">
        <f t="shared" si="0"/>
        <v>0</v>
      </c>
      <c r="M41" s="1" t="e">
        <f>VLOOKUP(B41,Ref.!I:K,3,0)</f>
        <v>#N/A</v>
      </c>
      <c r="N41" s="1">
        <f t="shared" si="1"/>
        <v>0</v>
      </c>
    </row>
    <row r="42" spans="1:14" x14ac:dyDescent="0.25">
      <c r="A42"/>
      <c r="B42"/>
      <c r="C42"/>
      <c r="D42"/>
      <c r="E42"/>
      <c r="F42"/>
      <c r="G42"/>
      <c r="H42"/>
      <c r="J42" s="68">
        <f>IFERROR(VLOOKUP(A42,set!A:H,8,0),0)</f>
        <v>0</v>
      </c>
      <c r="K42" s="70">
        <f t="shared" si="0"/>
        <v>0</v>
      </c>
      <c r="M42" s="1" t="e">
        <f>VLOOKUP(B42,Ref.!I:K,3,0)</f>
        <v>#N/A</v>
      </c>
      <c r="N42" s="1">
        <f t="shared" si="1"/>
        <v>0</v>
      </c>
    </row>
    <row r="43" spans="1:14" x14ac:dyDescent="0.25">
      <c r="A43"/>
      <c r="B43"/>
      <c r="C43"/>
      <c r="D43" s="108"/>
      <c r="E43" s="108"/>
      <c r="F43" s="108"/>
      <c r="G43" s="108"/>
      <c r="H43" s="108"/>
      <c r="J43" s="68">
        <f>IFERROR(VLOOKUP(A43,set!A:H,8,0),0)</f>
        <v>0</v>
      </c>
      <c r="K43" s="70">
        <f t="shared" si="0"/>
        <v>0</v>
      </c>
      <c r="M43" s="1" t="e">
        <f>VLOOKUP(B43,Ref.!I:K,3,0)</f>
        <v>#N/A</v>
      </c>
      <c r="N43" s="1">
        <f t="shared" si="1"/>
        <v>0</v>
      </c>
    </row>
    <row r="44" spans="1:14" x14ac:dyDescent="0.25">
      <c r="A44"/>
      <c r="B44"/>
      <c r="C44"/>
      <c r="D44"/>
      <c r="E44" s="108"/>
      <c r="F44" s="108"/>
      <c r="G44"/>
      <c r="H44"/>
      <c r="J44" s="68">
        <f>IFERROR(VLOOKUP(A44,set!A:H,8,0),0)</f>
        <v>0</v>
      </c>
      <c r="K44" s="70">
        <f t="shared" si="0"/>
        <v>0</v>
      </c>
      <c r="M44" s="1" t="e">
        <f>VLOOKUP(B44,Ref.!I:K,3,0)</f>
        <v>#N/A</v>
      </c>
      <c r="N44" s="1">
        <f t="shared" si="1"/>
        <v>0</v>
      </c>
    </row>
    <row r="45" spans="1:14" x14ac:dyDescent="0.25">
      <c r="A45"/>
      <c r="B45"/>
      <c r="C45"/>
      <c r="D45"/>
      <c r="E45"/>
      <c r="F45"/>
      <c r="G45"/>
      <c r="H45"/>
      <c r="J45" s="68">
        <f>IFERROR(VLOOKUP(A45,set!A:H,8,0),0)</f>
        <v>0</v>
      </c>
      <c r="K45" s="70">
        <f t="shared" si="0"/>
        <v>0</v>
      </c>
      <c r="M45" s="1" t="e">
        <f>VLOOKUP(B45,Ref.!I:K,3,0)</f>
        <v>#N/A</v>
      </c>
      <c r="N45" s="1">
        <f t="shared" si="1"/>
        <v>0</v>
      </c>
    </row>
    <row r="46" spans="1:14" x14ac:dyDescent="0.25">
      <c r="A46"/>
      <c r="B46"/>
      <c r="C46"/>
      <c r="D46"/>
      <c r="E46" s="108"/>
      <c r="F46"/>
      <c r="G46" s="108"/>
      <c r="H46" s="108"/>
      <c r="J46" s="68">
        <f>IFERROR(VLOOKUP(A46,set!A:H,8,0),0)</f>
        <v>0</v>
      </c>
      <c r="K46" s="70">
        <f t="shared" si="0"/>
        <v>0</v>
      </c>
      <c r="M46" s="1" t="e">
        <f>VLOOKUP(B46,Ref.!I:K,3,0)</f>
        <v>#N/A</v>
      </c>
      <c r="N46" s="1">
        <f t="shared" si="1"/>
        <v>0</v>
      </c>
    </row>
    <row r="47" spans="1:14" x14ac:dyDescent="0.25">
      <c r="A47"/>
      <c r="B47"/>
      <c r="C47"/>
      <c r="D47"/>
      <c r="E47"/>
      <c r="F47"/>
      <c r="G47"/>
      <c r="H47"/>
      <c r="J47" s="68">
        <f>IFERROR(VLOOKUP(A47,set!A:H,8,0),0)</f>
        <v>0</v>
      </c>
      <c r="K47" s="70">
        <f t="shared" si="0"/>
        <v>0</v>
      </c>
      <c r="M47" s="1" t="e">
        <f>VLOOKUP(B47,Ref.!I:K,3,0)</f>
        <v>#N/A</v>
      </c>
      <c r="N47" s="1">
        <f t="shared" si="1"/>
        <v>0</v>
      </c>
    </row>
    <row r="48" spans="1:14" x14ac:dyDescent="0.25">
      <c r="A48"/>
      <c r="B48"/>
      <c r="C48"/>
      <c r="D48"/>
      <c r="E48" s="108"/>
      <c r="F48" s="108"/>
      <c r="G48"/>
      <c r="H48"/>
      <c r="J48" s="68">
        <f>IFERROR(VLOOKUP(A48,set!A:H,8,0),0)</f>
        <v>0</v>
      </c>
      <c r="K48" s="70">
        <f t="shared" si="0"/>
        <v>0</v>
      </c>
      <c r="M48" s="1" t="e">
        <f>VLOOKUP(B48,Ref.!I:K,3,0)</f>
        <v>#N/A</v>
      </c>
      <c r="N48" s="1">
        <f t="shared" si="1"/>
        <v>0</v>
      </c>
    </row>
    <row r="49" spans="1:14" x14ac:dyDescent="0.25">
      <c r="A49"/>
      <c r="B49"/>
      <c r="C49"/>
      <c r="D49"/>
      <c r="E49" s="108"/>
      <c r="F49" s="108"/>
      <c r="G49"/>
      <c r="H49"/>
      <c r="J49" s="68">
        <f>IFERROR(VLOOKUP(A49,set!A:H,8,0),0)</f>
        <v>0</v>
      </c>
      <c r="K49" s="70">
        <f t="shared" si="0"/>
        <v>0</v>
      </c>
      <c r="M49" s="1" t="e">
        <f>VLOOKUP(B49,Ref.!I:K,3,0)</f>
        <v>#N/A</v>
      </c>
      <c r="N49" s="1">
        <f t="shared" si="1"/>
        <v>0</v>
      </c>
    </row>
    <row r="50" spans="1:14" x14ac:dyDescent="0.25">
      <c r="A50"/>
      <c r="B50"/>
      <c r="C50"/>
      <c r="D50"/>
      <c r="E50" s="108"/>
      <c r="F50" s="108"/>
      <c r="G50"/>
      <c r="H50"/>
      <c r="J50" s="68">
        <f>IFERROR(VLOOKUP(A50,set!A:H,8,0),0)</f>
        <v>0</v>
      </c>
      <c r="K50" s="70">
        <f t="shared" si="0"/>
        <v>0</v>
      </c>
      <c r="M50" s="1" t="e">
        <f>VLOOKUP(B50,Ref.!I:K,3,0)</f>
        <v>#N/A</v>
      </c>
      <c r="N50" s="1">
        <f t="shared" si="1"/>
        <v>0</v>
      </c>
    </row>
    <row r="51" spans="1:14" x14ac:dyDescent="0.25">
      <c r="A51"/>
      <c r="B51"/>
      <c r="C51"/>
      <c r="D51"/>
      <c r="E51" s="108"/>
      <c r="F51" s="108"/>
      <c r="G51"/>
      <c r="H51"/>
      <c r="J51" s="68">
        <f>IFERROR(VLOOKUP(A51,set!A:H,8,0),0)</f>
        <v>0</v>
      </c>
      <c r="K51" s="70">
        <f t="shared" si="0"/>
        <v>0</v>
      </c>
      <c r="M51" s="1" t="e">
        <f>VLOOKUP(B51,Ref.!I:K,3,0)</f>
        <v>#N/A</v>
      </c>
      <c r="N51" s="1">
        <f t="shared" si="1"/>
        <v>0</v>
      </c>
    </row>
    <row r="52" spans="1:14" x14ac:dyDescent="0.25">
      <c r="A52"/>
      <c r="B52"/>
      <c r="C52"/>
      <c r="D52"/>
      <c r="E52"/>
      <c r="F52"/>
      <c r="G52"/>
      <c r="H52"/>
      <c r="J52" s="68">
        <f>IFERROR(VLOOKUP(A52,set!A:H,8,0),0)</f>
        <v>0</v>
      </c>
      <c r="K52" s="70">
        <f t="shared" si="0"/>
        <v>0</v>
      </c>
      <c r="M52" s="1" t="e">
        <f>VLOOKUP(B52,Ref.!I:K,3,0)</f>
        <v>#N/A</v>
      </c>
      <c r="N52" s="1">
        <f t="shared" si="1"/>
        <v>0</v>
      </c>
    </row>
    <row r="53" spans="1:14" x14ac:dyDescent="0.25">
      <c r="A53"/>
      <c r="B53"/>
      <c r="C53"/>
      <c r="D53"/>
      <c r="E53"/>
      <c r="F53"/>
      <c r="G53"/>
      <c r="H53"/>
      <c r="J53" s="68">
        <f>IFERROR(VLOOKUP(A53,set!A:H,8,0),0)</f>
        <v>0</v>
      </c>
      <c r="K53" s="70">
        <f t="shared" si="0"/>
        <v>0</v>
      </c>
      <c r="M53" s="1" t="e">
        <f>VLOOKUP(B53,Ref.!I:K,3,0)</f>
        <v>#N/A</v>
      </c>
      <c r="N53" s="1">
        <f t="shared" si="1"/>
        <v>0</v>
      </c>
    </row>
    <row r="54" spans="1:14" x14ac:dyDescent="0.25">
      <c r="A54"/>
      <c r="B54"/>
      <c r="C54"/>
      <c r="D54"/>
      <c r="E54" s="108"/>
      <c r="F54" s="108"/>
      <c r="G54"/>
      <c r="H54"/>
      <c r="J54" s="68">
        <f>IFERROR(VLOOKUP(A54,set!A:H,8,0),0)</f>
        <v>0</v>
      </c>
      <c r="K54" s="70">
        <f t="shared" si="0"/>
        <v>0</v>
      </c>
      <c r="M54" s="1" t="e">
        <f>VLOOKUP(B54,Ref.!I:K,3,0)</f>
        <v>#N/A</v>
      </c>
      <c r="N54" s="1">
        <f t="shared" si="1"/>
        <v>0</v>
      </c>
    </row>
    <row r="55" spans="1:14" x14ac:dyDescent="0.25">
      <c r="A55"/>
      <c r="B55"/>
      <c r="C55"/>
      <c r="D55"/>
      <c r="E55"/>
      <c r="F55"/>
      <c r="G55"/>
      <c r="H55"/>
      <c r="J55" s="68">
        <f>IFERROR(VLOOKUP(A55,set!A:H,8,0),0)</f>
        <v>0</v>
      </c>
      <c r="K55" s="70">
        <f t="shared" si="0"/>
        <v>0</v>
      </c>
      <c r="M55" s="1" t="e">
        <f>VLOOKUP(B55,Ref.!I:K,3,0)</f>
        <v>#N/A</v>
      </c>
      <c r="N55" s="1">
        <f t="shared" si="1"/>
        <v>0</v>
      </c>
    </row>
    <row r="56" spans="1:14" x14ac:dyDescent="0.25">
      <c r="A56"/>
      <c r="B56"/>
      <c r="C56"/>
      <c r="D56"/>
      <c r="E56"/>
      <c r="F56"/>
      <c r="G56"/>
      <c r="H56"/>
      <c r="J56" s="68">
        <f>IFERROR(VLOOKUP(A56,set!A:H,8,0),0)</f>
        <v>0</v>
      </c>
      <c r="K56" s="70">
        <f t="shared" si="0"/>
        <v>0</v>
      </c>
      <c r="M56" s="1" t="e">
        <f>VLOOKUP(B56,Ref.!I:K,3,0)</f>
        <v>#N/A</v>
      </c>
      <c r="N56" s="1">
        <f t="shared" si="1"/>
        <v>0</v>
      </c>
    </row>
    <row r="57" spans="1:14" x14ac:dyDescent="0.25">
      <c r="A57"/>
      <c r="B57"/>
      <c r="C57"/>
      <c r="D57"/>
      <c r="E57"/>
      <c r="F57"/>
      <c r="G57"/>
      <c r="H57"/>
      <c r="J57" s="68">
        <f>IFERROR(VLOOKUP(A57,set!A:H,8,0),0)</f>
        <v>0</v>
      </c>
      <c r="K57" s="70">
        <f t="shared" si="0"/>
        <v>0</v>
      </c>
      <c r="M57" s="1" t="e">
        <f>VLOOKUP(B57,Ref.!I:K,3,0)</f>
        <v>#N/A</v>
      </c>
      <c r="N57" s="1">
        <f t="shared" si="1"/>
        <v>0</v>
      </c>
    </row>
    <row r="58" spans="1:14" x14ac:dyDescent="0.25">
      <c r="A58"/>
      <c r="B58"/>
      <c r="C58"/>
      <c r="D58"/>
      <c r="E58"/>
      <c r="F58"/>
      <c r="G58"/>
      <c r="H58"/>
      <c r="J58" s="68">
        <f>IFERROR(VLOOKUP(A58,set!A:H,8,0),0)</f>
        <v>0</v>
      </c>
      <c r="K58" s="70">
        <f t="shared" si="0"/>
        <v>0</v>
      </c>
      <c r="M58" s="1" t="e">
        <f>VLOOKUP(B58,Ref.!I:K,3,0)</f>
        <v>#N/A</v>
      </c>
      <c r="N58" s="1">
        <f t="shared" si="1"/>
        <v>0</v>
      </c>
    </row>
    <row r="59" spans="1:14" x14ac:dyDescent="0.25">
      <c r="A59"/>
      <c r="B59"/>
      <c r="C59"/>
      <c r="D59"/>
      <c r="E59" s="108"/>
      <c r="F59" s="108"/>
      <c r="G59"/>
      <c r="H59"/>
      <c r="J59" s="68">
        <f>IFERROR(VLOOKUP(A59,set!A:H,8,0),0)</f>
        <v>0</v>
      </c>
      <c r="K59" s="70">
        <f t="shared" si="0"/>
        <v>0</v>
      </c>
      <c r="M59" s="1" t="e">
        <f>VLOOKUP(B59,Ref.!I:K,3,0)</f>
        <v>#N/A</v>
      </c>
      <c r="N59" s="1">
        <f t="shared" si="1"/>
        <v>0</v>
      </c>
    </row>
    <row r="60" spans="1:14" x14ac:dyDescent="0.25">
      <c r="A60"/>
      <c r="B60"/>
      <c r="C60"/>
      <c r="D60"/>
      <c r="E60"/>
      <c r="F60"/>
      <c r="G60"/>
      <c r="H60"/>
      <c r="J60" s="68">
        <f>IFERROR(VLOOKUP(A60,set!A:H,8,0),0)</f>
        <v>0</v>
      </c>
      <c r="K60" s="70">
        <f t="shared" si="0"/>
        <v>0</v>
      </c>
      <c r="M60" s="1" t="e">
        <f>VLOOKUP(B60,Ref.!I:K,3,0)</f>
        <v>#N/A</v>
      </c>
      <c r="N60" s="1">
        <f t="shared" si="1"/>
        <v>0</v>
      </c>
    </row>
    <row r="61" spans="1:14" x14ac:dyDescent="0.25">
      <c r="A61"/>
      <c r="B61"/>
      <c r="C61"/>
      <c r="D61"/>
      <c r="E61"/>
      <c r="F61"/>
      <c r="G61"/>
      <c r="H61"/>
      <c r="J61" s="68">
        <f>IFERROR(VLOOKUP(A61,set!A:H,8,0),0)</f>
        <v>0</v>
      </c>
      <c r="K61" s="70">
        <f t="shared" si="0"/>
        <v>0</v>
      </c>
      <c r="M61" s="1" t="e">
        <f>VLOOKUP(B61,Ref.!I:K,3,0)</f>
        <v>#N/A</v>
      </c>
      <c r="N61" s="1">
        <f t="shared" si="1"/>
        <v>0</v>
      </c>
    </row>
    <row r="62" spans="1:14" x14ac:dyDescent="0.25">
      <c r="A62"/>
      <c r="B62"/>
      <c r="C62"/>
      <c r="D62" s="108"/>
      <c r="E62" s="108"/>
      <c r="F62" s="108"/>
      <c r="G62" s="108"/>
      <c r="H62" s="108"/>
      <c r="J62" s="68">
        <f>IFERROR(VLOOKUP(A62,set!A:H,8,0),0)</f>
        <v>0</v>
      </c>
      <c r="K62" s="70">
        <f t="shared" si="0"/>
        <v>0</v>
      </c>
      <c r="M62" s="1" t="e">
        <f>VLOOKUP(B62,Ref.!I:K,3,0)</f>
        <v>#N/A</v>
      </c>
      <c r="N62" s="1">
        <f t="shared" si="1"/>
        <v>0</v>
      </c>
    </row>
    <row r="63" spans="1:14" x14ac:dyDescent="0.25">
      <c r="A63"/>
      <c r="B63"/>
      <c r="C63"/>
      <c r="D63"/>
      <c r="E63"/>
      <c r="F63"/>
      <c r="G63"/>
      <c r="H63"/>
      <c r="J63" s="68">
        <f>IFERROR(VLOOKUP(A63,set!A:H,8,0),0)</f>
        <v>0</v>
      </c>
      <c r="K63" s="70">
        <f t="shared" si="0"/>
        <v>0</v>
      </c>
      <c r="M63" s="1" t="e">
        <f>VLOOKUP(B63,Ref.!I:K,3,0)</f>
        <v>#N/A</v>
      </c>
      <c r="N63" s="1">
        <f t="shared" si="1"/>
        <v>0</v>
      </c>
    </row>
    <row r="64" spans="1:14" x14ac:dyDescent="0.25">
      <c r="A64"/>
      <c r="B64"/>
      <c r="C64"/>
      <c r="D64" s="108"/>
      <c r="E64"/>
      <c r="F64" s="108"/>
      <c r="G64" s="108"/>
      <c r="H64" s="108"/>
      <c r="J64" s="68">
        <f>IFERROR(VLOOKUP(A64,set!A:H,8,0),0)</f>
        <v>0</v>
      </c>
      <c r="K64" s="70">
        <f t="shared" si="0"/>
        <v>0</v>
      </c>
      <c r="M64" s="1" t="e">
        <f>VLOOKUP(B64,Ref.!I:K,3,0)</f>
        <v>#N/A</v>
      </c>
      <c r="N64" s="1">
        <f t="shared" si="1"/>
        <v>0</v>
      </c>
    </row>
    <row r="65" spans="1:14" x14ac:dyDescent="0.25">
      <c r="A65"/>
      <c r="B65"/>
      <c r="C65"/>
      <c r="D65"/>
      <c r="E65"/>
      <c r="F65"/>
      <c r="G65"/>
      <c r="H65"/>
      <c r="J65" s="68">
        <f>IFERROR(VLOOKUP(A65,set!A:H,8,0),0)</f>
        <v>0</v>
      </c>
      <c r="K65" s="70">
        <f t="shared" si="0"/>
        <v>0</v>
      </c>
      <c r="M65" s="1" t="e">
        <f>VLOOKUP(B65,Ref.!I:K,3,0)</f>
        <v>#N/A</v>
      </c>
      <c r="N65" s="1">
        <f t="shared" si="1"/>
        <v>0</v>
      </c>
    </row>
    <row r="66" spans="1:14" x14ac:dyDescent="0.25">
      <c r="A66"/>
      <c r="B66"/>
      <c r="C66"/>
      <c r="D66" s="108"/>
      <c r="E66" s="108"/>
      <c r="F66" s="108"/>
      <c r="G66"/>
      <c r="H66" s="108"/>
      <c r="J66" s="68">
        <f>IFERROR(VLOOKUP(A66,set!A:H,8,0),0)</f>
        <v>0</v>
      </c>
      <c r="K66" s="70">
        <f t="shared" ref="K66:K129" si="2">D66-J66</f>
        <v>0</v>
      </c>
      <c r="M66" s="1" t="e">
        <f>VLOOKUP(B66,Ref.!I:K,3,0)</f>
        <v>#N/A</v>
      </c>
      <c r="N66" s="1">
        <f t="shared" si="1"/>
        <v>0</v>
      </c>
    </row>
    <row r="67" spans="1:14" x14ac:dyDescent="0.25">
      <c r="A67"/>
      <c r="B67"/>
      <c r="C67"/>
      <c r="D67"/>
      <c r="E67"/>
      <c r="F67"/>
      <c r="G67"/>
      <c r="H67"/>
      <c r="J67" s="68">
        <f>IFERROR(VLOOKUP(A67,set!A:H,8,0),0)</f>
        <v>0</v>
      </c>
      <c r="K67" s="70">
        <f t="shared" si="2"/>
        <v>0</v>
      </c>
      <c r="M67" s="1" t="e">
        <f>VLOOKUP(B67,Ref.!I:K,3,0)</f>
        <v>#N/A</v>
      </c>
      <c r="N67" s="1">
        <f t="shared" ref="N67:N130" si="3">LEN(A67)</f>
        <v>0</v>
      </c>
    </row>
    <row r="68" spans="1:14" x14ac:dyDescent="0.25">
      <c r="A68"/>
      <c r="B68"/>
      <c r="C68"/>
      <c r="D68"/>
      <c r="E68" s="108"/>
      <c r="F68" s="108"/>
      <c r="G68"/>
      <c r="H68"/>
      <c r="J68" s="68">
        <f>IFERROR(VLOOKUP(A68,set!A:H,8,0),0)</f>
        <v>0</v>
      </c>
      <c r="K68" s="70">
        <f t="shared" si="2"/>
        <v>0</v>
      </c>
      <c r="M68" s="1" t="e">
        <f>VLOOKUP(B68,Ref.!I:K,3,0)</f>
        <v>#N/A</v>
      </c>
      <c r="N68" s="1">
        <f t="shared" si="3"/>
        <v>0</v>
      </c>
    </row>
    <row r="69" spans="1:14" x14ac:dyDescent="0.25">
      <c r="A69"/>
      <c r="B69"/>
      <c r="C69"/>
      <c r="D69"/>
      <c r="E69"/>
      <c r="F69"/>
      <c r="G69"/>
      <c r="H69"/>
      <c r="J69" s="68">
        <f>IFERROR(VLOOKUP(A69,set!A:H,8,0),0)</f>
        <v>0</v>
      </c>
      <c r="K69" s="70">
        <f t="shared" si="2"/>
        <v>0</v>
      </c>
      <c r="M69" s="1" t="e">
        <f>VLOOKUP(B69,Ref.!I:K,3,0)</f>
        <v>#N/A</v>
      </c>
      <c r="N69" s="1">
        <f t="shared" si="3"/>
        <v>0</v>
      </c>
    </row>
    <row r="70" spans="1:14" x14ac:dyDescent="0.25">
      <c r="A70"/>
      <c r="B70"/>
      <c r="C70"/>
      <c r="D70"/>
      <c r="E70"/>
      <c r="F70"/>
      <c r="G70"/>
      <c r="H70"/>
      <c r="J70" s="68">
        <f>IFERROR(VLOOKUP(A70,set!A:H,8,0),0)</f>
        <v>0</v>
      </c>
      <c r="K70" s="70">
        <f t="shared" si="2"/>
        <v>0</v>
      </c>
      <c r="M70" s="1" t="e">
        <f>VLOOKUP(B70,Ref.!I:K,3,0)</f>
        <v>#N/A</v>
      </c>
      <c r="N70" s="1">
        <f t="shared" si="3"/>
        <v>0</v>
      </c>
    </row>
    <row r="71" spans="1:14" x14ac:dyDescent="0.25">
      <c r="A71"/>
      <c r="B71"/>
      <c r="C71"/>
      <c r="D71"/>
      <c r="E71"/>
      <c r="F71"/>
      <c r="G71"/>
      <c r="H71"/>
      <c r="J71" s="68">
        <f>IFERROR(VLOOKUP(A71,set!A:H,8,0),0)</f>
        <v>0</v>
      </c>
      <c r="K71" s="70">
        <f t="shared" si="2"/>
        <v>0</v>
      </c>
      <c r="M71" s="1" t="e">
        <f>VLOOKUP(B71,Ref.!I:K,3,0)</f>
        <v>#N/A</v>
      </c>
      <c r="N71" s="1">
        <f t="shared" si="3"/>
        <v>0</v>
      </c>
    </row>
    <row r="72" spans="1:14" x14ac:dyDescent="0.25">
      <c r="A72"/>
      <c r="B72"/>
      <c r="C72"/>
      <c r="D72"/>
      <c r="E72"/>
      <c r="F72"/>
      <c r="G72"/>
      <c r="H72"/>
      <c r="J72" s="68">
        <f>IFERROR(VLOOKUP(A72,set!A:H,8,0),0)</f>
        <v>0</v>
      </c>
      <c r="K72" s="70">
        <f t="shared" si="2"/>
        <v>0</v>
      </c>
      <c r="M72" s="1" t="e">
        <f>VLOOKUP(B72,Ref.!I:K,3,0)</f>
        <v>#N/A</v>
      </c>
      <c r="N72" s="1">
        <f t="shared" si="3"/>
        <v>0</v>
      </c>
    </row>
    <row r="73" spans="1:14" x14ac:dyDescent="0.25">
      <c r="A73"/>
      <c r="B73"/>
      <c r="C73"/>
      <c r="D73"/>
      <c r="E73" s="108"/>
      <c r="F73" s="108"/>
      <c r="G73"/>
      <c r="H73"/>
      <c r="J73" s="68">
        <f>IFERROR(VLOOKUP(A73,set!A:H,8,0),0)</f>
        <v>0</v>
      </c>
      <c r="K73" s="70">
        <f t="shared" si="2"/>
        <v>0</v>
      </c>
      <c r="M73" s="1" t="e">
        <f>VLOOKUP(B73,Ref.!I:K,3,0)</f>
        <v>#N/A</v>
      </c>
      <c r="N73" s="1">
        <f t="shared" si="3"/>
        <v>0</v>
      </c>
    </row>
    <row r="74" spans="1:14" x14ac:dyDescent="0.25">
      <c r="A74"/>
      <c r="B74"/>
      <c r="C74"/>
      <c r="D74"/>
      <c r="E74"/>
      <c r="F74"/>
      <c r="G74"/>
      <c r="H74"/>
      <c r="J74" s="68">
        <f>IFERROR(VLOOKUP(A74,set!A:H,8,0),0)</f>
        <v>0</v>
      </c>
      <c r="K74" s="70">
        <f t="shared" si="2"/>
        <v>0</v>
      </c>
      <c r="M74" s="1" t="e">
        <f>VLOOKUP(B74,Ref.!I:K,3,0)</f>
        <v>#N/A</v>
      </c>
      <c r="N74" s="1">
        <f t="shared" si="3"/>
        <v>0</v>
      </c>
    </row>
    <row r="75" spans="1:14" x14ac:dyDescent="0.25">
      <c r="A75"/>
      <c r="B75"/>
      <c r="C75"/>
      <c r="D75"/>
      <c r="E75" s="108"/>
      <c r="F75" s="108"/>
      <c r="G75"/>
      <c r="H75"/>
      <c r="J75" s="68">
        <f>IFERROR(VLOOKUP(A75,set!A:H,8,0),0)</f>
        <v>0</v>
      </c>
      <c r="K75" s="70">
        <f t="shared" si="2"/>
        <v>0</v>
      </c>
      <c r="M75" s="1" t="e">
        <f>VLOOKUP(B75,Ref.!I:K,3,0)</f>
        <v>#N/A</v>
      </c>
      <c r="N75" s="1">
        <f t="shared" si="3"/>
        <v>0</v>
      </c>
    </row>
    <row r="76" spans="1:14" x14ac:dyDescent="0.25">
      <c r="A76"/>
      <c r="B76"/>
      <c r="C76"/>
      <c r="D76"/>
      <c r="E76"/>
      <c r="F76"/>
      <c r="G76"/>
      <c r="H76"/>
      <c r="J76" s="68">
        <f>IFERROR(VLOOKUP(A76,set!A:H,8,0),0)</f>
        <v>0</v>
      </c>
      <c r="K76" s="70">
        <f t="shared" si="2"/>
        <v>0</v>
      </c>
      <c r="M76" s="1" t="e">
        <f>VLOOKUP(B76,Ref.!I:K,3,0)</f>
        <v>#N/A</v>
      </c>
      <c r="N76" s="1">
        <f t="shared" si="3"/>
        <v>0</v>
      </c>
    </row>
    <row r="77" spans="1:14" x14ac:dyDescent="0.25">
      <c r="A77"/>
      <c r="B77"/>
      <c r="C77"/>
      <c r="D77"/>
      <c r="E77"/>
      <c r="F77"/>
      <c r="G77"/>
      <c r="H77"/>
      <c r="J77" s="68">
        <f>IFERROR(VLOOKUP(A77,set!A:H,8,0),0)</f>
        <v>0</v>
      </c>
      <c r="K77" s="70">
        <f t="shared" si="2"/>
        <v>0</v>
      </c>
      <c r="M77" s="1" t="e">
        <f>VLOOKUP(B77,Ref.!I:K,3,0)</f>
        <v>#N/A</v>
      </c>
      <c r="N77" s="1">
        <f t="shared" si="3"/>
        <v>0</v>
      </c>
    </row>
    <row r="78" spans="1:14" x14ac:dyDescent="0.25">
      <c r="A78"/>
      <c r="B78"/>
      <c r="C78"/>
      <c r="D78"/>
      <c r="E78"/>
      <c r="F78"/>
      <c r="G78"/>
      <c r="H78"/>
      <c r="J78" s="68">
        <f>IFERROR(VLOOKUP(A78,set!A:H,8,0),0)</f>
        <v>0</v>
      </c>
      <c r="K78" s="70">
        <f t="shared" si="2"/>
        <v>0</v>
      </c>
      <c r="M78" s="1" t="e">
        <f>VLOOKUP(B78,Ref.!I:K,3,0)</f>
        <v>#N/A</v>
      </c>
      <c r="N78" s="1">
        <f t="shared" si="3"/>
        <v>0</v>
      </c>
    </row>
    <row r="79" spans="1:14" x14ac:dyDescent="0.25">
      <c r="A79"/>
      <c r="B79"/>
      <c r="C79"/>
      <c r="D79"/>
      <c r="E79"/>
      <c r="F79"/>
      <c r="G79"/>
      <c r="H79"/>
      <c r="J79" s="68">
        <f>IFERROR(VLOOKUP(A79,set!A:H,8,0),0)</f>
        <v>0</v>
      </c>
      <c r="K79" s="70">
        <f t="shared" si="2"/>
        <v>0</v>
      </c>
      <c r="M79" s="1" t="e">
        <f>VLOOKUP(B79,Ref.!I:K,3,0)</f>
        <v>#N/A</v>
      </c>
      <c r="N79" s="1">
        <f t="shared" si="3"/>
        <v>0</v>
      </c>
    </row>
    <row r="80" spans="1:14" x14ac:dyDescent="0.25">
      <c r="A80"/>
      <c r="B80"/>
      <c r="C80"/>
      <c r="D80"/>
      <c r="E80"/>
      <c r="F80"/>
      <c r="G80"/>
      <c r="H80"/>
      <c r="J80" s="68">
        <f>IFERROR(VLOOKUP(A80,set!A:H,8,0),0)</f>
        <v>0</v>
      </c>
      <c r="K80" s="70">
        <f t="shared" si="2"/>
        <v>0</v>
      </c>
      <c r="M80" s="1" t="e">
        <f>VLOOKUP(B80,Ref.!I:K,3,0)</f>
        <v>#N/A</v>
      </c>
      <c r="N80" s="1">
        <f t="shared" si="3"/>
        <v>0</v>
      </c>
    </row>
    <row r="81" spans="1:14" x14ac:dyDescent="0.25">
      <c r="A81"/>
      <c r="B81"/>
      <c r="C81"/>
      <c r="D81" s="108"/>
      <c r="E81" s="108"/>
      <c r="F81" s="108"/>
      <c r="G81" s="108"/>
      <c r="H81"/>
      <c r="J81" s="68">
        <f>IFERROR(VLOOKUP(A81,set!A:H,8,0),0)</f>
        <v>0</v>
      </c>
      <c r="K81" s="70">
        <f t="shared" si="2"/>
        <v>0</v>
      </c>
      <c r="M81" s="1" t="e">
        <f>VLOOKUP(B81,Ref.!I:K,3,0)</f>
        <v>#N/A</v>
      </c>
      <c r="N81" s="1">
        <f t="shared" si="3"/>
        <v>0</v>
      </c>
    </row>
    <row r="82" spans="1:14" x14ac:dyDescent="0.25">
      <c r="A82"/>
      <c r="B82"/>
      <c r="C82"/>
      <c r="D82"/>
      <c r="E82"/>
      <c r="F82"/>
      <c r="G82"/>
      <c r="H82"/>
      <c r="J82" s="68">
        <f>IFERROR(VLOOKUP(A82,set!A:H,8,0),0)</f>
        <v>0</v>
      </c>
      <c r="K82" s="70">
        <f t="shared" si="2"/>
        <v>0</v>
      </c>
      <c r="M82" s="1" t="e">
        <f>VLOOKUP(B82,Ref.!I:K,3,0)</f>
        <v>#N/A</v>
      </c>
      <c r="N82" s="1">
        <f t="shared" si="3"/>
        <v>0</v>
      </c>
    </row>
    <row r="83" spans="1:14" x14ac:dyDescent="0.25">
      <c r="A83"/>
      <c r="B83"/>
      <c r="C83"/>
      <c r="D83"/>
      <c r="E83" s="108"/>
      <c r="F83"/>
      <c r="G83" s="108"/>
      <c r="H83" s="108"/>
      <c r="J83" s="68">
        <f>IFERROR(VLOOKUP(A83,set!A:H,8,0),0)</f>
        <v>0</v>
      </c>
      <c r="K83" s="70">
        <f t="shared" si="2"/>
        <v>0</v>
      </c>
      <c r="M83" s="1" t="e">
        <f>VLOOKUP(B83,Ref.!I:K,3,0)</f>
        <v>#N/A</v>
      </c>
      <c r="N83" s="1">
        <f t="shared" si="3"/>
        <v>0</v>
      </c>
    </row>
    <row r="84" spans="1:14" x14ac:dyDescent="0.25">
      <c r="A84"/>
      <c r="B84"/>
      <c r="C84"/>
      <c r="D84"/>
      <c r="E84" s="108"/>
      <c r="F84" s="108"/>
      <c r="G84"/>
      <c r="H84"/>
      <c r="J84" s="68">
        <f>IFERROR(VLOOKUP(A84,set!A:H,8,0),0)</f>
        <v>0</v>
      </c>
      <c r="K84" s="70">
        <f t="shared" si="2"/>
        <v>0</v>
      </c>
      <c r="M84" s="1" t="e">
        <f>VLOOKUP(B84,Ref.!I:K,3,0)</f>
        <v>#N/A</v>
      </c>
      <c r="N84" s="1">
        <f t="shared" si="3"/>
        <v>0</v>
      </c>
    </row>
    <row r="85" spans="1:14" x14ac:dyDescent="0.25">
      <c r="A85"/>
      <c r="B85"/>
      <c r="C85"/>
      <c r="D85"/>
      <c r="E85" s="108"/>
      <c r="F85" s="108"/>
      <c r="G85"/>
      <c r="H85"/>
      <c r="J85" s="68">
        <f>IFERROR(VLOOKUP(A85,set!A:H,8,0),0)</f>
        <v>0</v>
      </c>
      <c r="K85" s="70">
        <f t="shared" si="2"/>
        <v>0</v>
      </c>
      <c r="M85" s="1" t="e">
        <f>VLOOKUP(B85,Ref.!I:K,3,0)</f>
        <v>#N/A</v>
      </c>
      <c r="N85" s="1">
        <f t="shared" si="3"/>
        <v>0</v>
      </c>
    </row>
    <row r="86" spans="1:14" x14ac:dyDescent="0.25">
      <c r="A86"/>
      <c r="B86"/>
      <c r="C86"/>
      <c r="D86"/>
      <c r="E86" s="108"/>
      <c r="F86" s="108"/>
      <c r="G86"/>
      <c r="H86"/>
      <c r="J86" s="68">
        <f>IFERROR(VLOOKUP(A86,set!A:H,8,0),0)</f>
        <v>0</v>
      </c>
      <c r="K86" s="70">
        <f t="shared" si="2"/>
        <v>0</v>
      </c>
      <c r="M86" s="1" t="e">
        <f>VLOOKUP(B86,Ref.!I:K,3,0)</f>
        <v>#N/A</v>
      </c>
      <c r="N86" s="1">
        <f t="shared" si="3"/>
        <v>0</v>
      </c>
    </row>
    <row r="87" spans="1:14" x14ac:dyDescent="0.25">
      <c r="A87"/>
      <c r="B87"/>
      <c r="C87"/>
      <c r="D87"/>
      <c r="E87" s="108"/>
      <c r="F87" s="108"/>
      <c r="G87"/>
      <c r="H87"/>
      <c r="J87" s="68">
        <f>IFERROR(VLOOKUP(A87,set!A:H,8,0),0)</f>
        <v>0</v>
      </c>
      <c r="K87" s="70">
        <f t="shared" si="2"/>
        <v>0</v>
      </c>
      <c r="M87" s="1" t="e">
        <f>VLOOKUP(B87,Ref.!I:K,3,0)</f>
        <v>#N/A</v>
      </c>
      <c r="N87" s="1">
        <f t="shared" si="3"/>
        <v>0</v>
      </c>
    </row>
    <row r="88" spans="1:14" x14ac:dyDescent="0.25">
      <c r="A88"/>
      <c r="B88"/>
      <c r="C88"/>
      <c r="D88"/>
      <c r="E88"/>
      <c r="F88"/>
      <c r="G88"/>
      <c r="H88"/>
      <c r="J88" s="68">
        <f>IFERROR(VLOOKUP(A88,set!A:H,8,0),0)</f>
        <v>0</v>
      </c>
      <c r="K88" s="70">
        <f t="shared" si="2"/>
        <v>0</v>
      </c>
      <c r="M88" s="1" t="e">
        <f>VLOOKUP(B88,Ref.!I:K,3,0)</f>
        <v>#N/A</v>
      </c>
      <c r="N88" s="1">
        <f t="shared" si="3"/>
        <v>0</v>
      </c>
    </row>
    <row r="89" spans="1:14" x14ac:dyDescent="0.25">
      <c r="A89"/>
      <c r="B89"/>
      <c r="C89"/>
      <c r="D89"/>
      <c r="E89" s="108"/>
      <c r="F89" s="108"/>
      <c r="G89"/>
      <c r="H89"/>
      <c r="J89" s="68">
        <f>IFERROR(VLOOKUP(A89,set!A:H,8,0),0)</f>
        <v>0</v>
      </c>
      <c r="K89" s="70">
        <f t="shared" si="2"/>
        <v>0</v>
      </c>
      <c r="M89" s="1" t="e">
        <f>VLOOKUP(B89,Ref.!I:K,3,0)</f>
        <v>#N/A</v>
      </c>
      <c r="N89" s="1">
        <f t="shared" si="3"/>
        <v>0</v>
      </c>
    </row>
    <row r="90" spans="1:14" x14ac:dyDescent="0.25">
      <c r="A90"/>
      <c r="B90"/>
      <c r="C90"/>
      <c r="D90"/>
      <c r="E90"/>
      <c r="F90"/>
      <c r="G90"/>
      <c r="H90"/>
      <c r="J90" s="68">
        <f>IFERROR(VLOOKUP(A90,set!A:H,8,0),0)</f>
        <v>0</v>
      </c>
      <c r="K90" s="70">
        <f t="shared" si="2"/>
        <v>0</v>
      </c>
      <c r="M90" s="1" t="e">
        <f>VLOOKUP(B90,Ref.!I:K,3,0)</f>
        <v>#N/A</v>
      </c>
      <c r="N90" s="1">
        <f t="shared" si="3"/>
        <v>0</v>
      </c>
    </row>
    <row r="91" spans="1:14" x14ac:dyDescent="0.25">
      <c r="A91"/>
      <c r="B91"/>
      <c r="C91"/>
      <c r="D91"/>
      <c r="E91"/>
      <c r="F91"/>
      <c r="G91"/>
      <c r="H91"/>
      <c r="J91" s="68">
        <f>IFERROR(VLOOKUP(A91,set!A:H,8,0),0)</f>
        <v>0</v>
      </c>
      <c r="K91" s="70">
        <f t="shared" si="2"/>
        <v>0</v>
      </c>
      <c r="M91" s="1" t="e">
        <f>VLOOKUP(B91,Ref.!I:K,3,0)</f>
        <v>#N/A</v>
      </c>
      <c r="N91" s="1">
        <f t="shared" si="3"/>
        <v>0</v>
      </c>
    </row>
    <row r="92" spans="1:14" x14ac:dyDescent="0.25">
      <c r="A92"/>
      <c r="B92"/>
      <c r="C92"/>
      <c r="D92"/>
      <c r="E92" s="108"/>
      <c r="F92" s="108"/>
      <c r="G92"/>
      <c r="H92"/>
      <c r="J92" s="68">
        <f>IFERROR(VLOOKUP(A92,set!A:H,8,0),0)</f>
        <v>0</v>
      </c>
      <c r="K92" s="70">
        <f t="shared" si="2"/>
        <v>0</v>
      </c>
      <c r="M92" s="1" t="e">
        <f>VLOOKUP(B92,Ref.!I:K,3,0)</f>
        <v>#N/A</v>
      </c>
      <c r="N92" s="1">
        <f t="shared" si="3"/>
        <v>0</v>
      </c>
    </row>
    <row r="93" spans="1:14" x14ac:dyDescent="0.25">
      <c r="A93"/>
      <c r="B93"/>
      <c r="C93"/>
      <c r="D93"/>
      <c r="E93" s="108"/>
      <c r="F93" s="108"/>
      <c r="G93"/>
      <c r="H93"/>
      <c r="J93" s="68">
        <f>IFERROR(VLOOKUP(A93,set!A:H,8,0),0)</f>
        <v>0</v>
      </c>
      <c r="K93" s="70">
        <f t="shared" si="2"/>
        <v>0</v>
      </c>
      <c r="M93" s="1" t="e">
        <f>VLOOKUP(B93,Ref.!I:K,3,0)</f>
        <v>#N/A</v>
      </c>
      <c r="N93" s="1">
        <f t="shared" si="3"/>
        <v>0</v>
      </c>
    </row>
    <row r="94" spans="1:14" x14ac:dyDescent="0.25">
      <c r="A94"/>
      <c r="B94"/>
      <c r="C94"/>
      <c r="D94"/>
      <c r="E94" s="108"/>
      <c r="F94" s="108"/>
      <c r="G94" s="108"/>
      <c r="H94" s="108"/>
      <c r="J94" s="68">
        <f>IFERROR(VLOOKUP(A94,set!A:H,8,0),0)</f>
        <v>0</v>
      </c>
      <c r="K94" s="70">
        <f t="shared" si="2"/>
        <v>0</v>
      </c>
      <c r="M94" s="1" t="e">
        <f>VLOOKUP(B94,Ref.!I:K,3,0)</f>
        <v>#N/A</v>
      </c>
      <c r="N94" s="1">
        <f t="shared" si="3"/>
        <v>0</v>
      </c>
    </row>
    <row r="95" spans="1:14" x14ac:dyDescent="0.25">
      <c r="A95"/>
      <c r="B95"/>
      <c r="C95"/>
      <c r="D95"/>
      <c r="E95" s="108"/>
      <c r="F95" s="108"/>
      <c r="G95"/>
      <c r="H95"/>
      <c r="J95" s="68">
        <f>IFERROR(VLOOKUP(A95,set!A:H,8,0),0)</f>
        <v>0</v>
      </c>
      <c r="K95" s="70">
        <f t="shared" si="2"/>
        <v>0</v>
      </c>
      <c r="M95" s="1" t="e">
        <f>VLOOKUP(B95,Ref.!I:K,3,0)</f>
        <v>#N/A</v>
      </c>
      <c r="N95" s="1">
        <f t="shared" si="3"/>
        <v>0</v>
      </c>
    </row>
    <row r="96" spans="1:14" x14ac:dyDescent="0.25">
      <c r="A96"/>
      <c r="B96"/>
      <c r="C96"/>
      <c r="D96"/>
      <c r="E96" s="108"/>
      <c r="F96" s="108"/>
      <c r="G96"/>
      <c r="H96"/>
      <c r="J96" s="68">
        <f>IFERROR(VLOOKUP(A96,set!A:H,8,0),0)</f>
        <v>0</v>
      </c>
      <c r="K96" s="70">
        <f t="shared" si="2"/>
        <v>0</v>
      </c>
      <c r="M96" s="1" t="e">
        <f>VLOOKUP(B96,Ref.!I:K,3,0)</f>
        <v>#N/A</v>
      </c>
      <c r="N96" s="1">
        <f t="shared" si="3"/>
        <v>0</v>
      </c>
    </row>
    <row r="97" spans="1:14" x14ac:dyDescent="0.25">
      <c r="A97"/>
      <c r="B97"/>
      <c r="C97"/>
      <c r="D97"/>
      <c r="E97"/>
      <c r="F97"/>
      <c r="G97"/>
      <c r="H97"/>
      <c r="J97" s="68">
        <f>IFERROR(VLOOKUP(A97,set!A:H,8,0),0)</f>
        <v>0</v>
      </c>
      <c r="K97" s="70">
        <f t="shared" si="2"/>
        <v>0</v>
      </c>
      <c r="M97" s="1" t="e">
        <f>VLOOKUP(B97,Ref.!I:K,3,0)</f>
        <v>#N/A</v>
      </c>
      <c r="N97" s="1">
        <f t="shared" si="3"/>
        <v>0</v>
      </c>
    </row>
    <row r="98" spans="1:14" x14ac:dyDescent="0.25">
      <c r="A98"/>
      <c r="B98"/>
      <c r="C98"/>
      <c r="D98"/>
      <c r="E98" s="108"/>
      <c r="F98" s="108"/>
      <c r="G98"/>
      <c r="H98"/>
      <c r="J98" s="68">
        <f>IFERROR(VLOOKUP(A98,set!A:H,8,0),0)</f>
        <v>0</v>
      </c>
      <c r="K98" s="70">
        <f t="shared" si="2"/>
        <v>0</v>
      </c>
      <c r="M98" s="1" t="e">
        <f>VLOOKUP(B98,Ref.!I:K,3,0)</f>
        <v>#N/A</v>
      </c>
      <c r="N98" s="1">
        <f t="shared" si="3"/>
        <v>0</v>
      </c>
    </row>
    <row r="99" spans="1:14" x14ac:dyDescent="0.25">
      <c r="A99"/>
      <c r="B99"/>
      <c r="C99"/>
      <c r="D99"/>
      <c r="E99" s="108"/>
      <c r="F99" s="108"/>
      <c r="G99" s="108"/>
      <c r="H99" s="108"/>
      <c r="J99" s="68">
        <f>IFERROR(VLOOKUP(A99,set!A:H,8,0),0)</f>
        <v>0</v>
      </c>
      <c r="K99" s="70">
        <f t="shared" si="2"/>
        <v>0</v>
      </c>
      <c r="M99" s="1" t="e">
        <f>VLOOKUP(B99,Ref.!I:K,3,0)</f>
        <v>#N/A</v>
      </c>
      <c r="N99" s="1">
        <f t="shared" si="3"/>
        <v>0</v>
      </c>
    </row>
    <row r="100" spans="1:14" x14ac:dyDescent="0.25">
      <c r="A100"/>
      <c r="B100"/>
      <c r="C100"/>
      <c r="D100" s="108"/>
      <c r="E100" s="108"/>
      <c r="F100" s="108"/>
      <c r="G100" s="108"/>
      <c r="H100" s="108"/>
      <c r="J100" s="68">
        <f>IFERROR(VLOOKUP(A100,set!A:H,8,0),0)</f>
        <v>0</v>
      </c>
      <c r="K100" s="70">
        <f t="shared" si="2"/>
        <v>0</v>
      </c>
      <c r="M100" s="1" t="e">
        <f>VLOOKUP(B100,Ref.!I:K,3,0)</f>
        <v>#N/A</v>
      </c>
      <c r="N100" s="1">
        <f t="shared" si="3"/>
        <v>0</v>
      </c>
    </row>
    <row r="101" spans="1:14" x14ac:dyDescent="0.25">
      <c r="A101"/>
      <c r="B101"/>
      <c r="C101"/>
      <c r="D101" s="108"/>
      <c r="E101" s="108"/>
      <c r="F101" s="108"/>
      <c r="G101" s="108"/>
      <c r="H101" s="108"/>
      <c r="J101" s="68">
        <f>IFERROR(VLOOKUP(A101,set!A:H,8,0),0)</f>
        <v>0</v>
      </c>
      <c r="K101" s="70">
        <f t="shared" si="2"/>
        <v>0</v>
      </c>
      <c r="M101" s="1" t="e">
        <f>VLOOKUP(B101,Ref.!I:K,3,0)</f>
        <v>#N/A</v>
      </c>
      <c r="N101" s="1">
        <f t="shared" si="3"/>
        <v>0</v>
      </c>
    </row>
    <row r="102" spans="1:14" x14ac:dyDescent="0.25">
      <c r="A102"/>
      <c r="B102"/>
      <c r="C102"/>
      <c r="D102" s="108"/>
      <c r="E102" s="108"/>
      <c r="F102" s="108"/>
      <c r="G102" s="108"/>
      <c r="H102" s="108"/>
      <c r="J102" s="68">
        <f>IFERROR(VLOOKUP(A102,set!A:H,8,0),0)</f>
        <v>0</v>
      </c>
      <c r="K102" s="70">
        <f t="shared" si="2"/>
        <v>0</v>
      </c>
      <c r="M102" s="1" t="e">
        <f>VLOOKUP(B102,Ref.!I:K,3,0)</f>
        <v>#N/A</v>
      </c>
      <c r="N102" s="1">
        <f t="shared" si="3"/>
        <v>0</v>
      </c>
    </row>
    <row r="103" spans="1:14" x14ac:dyDescent="0.25">
      <c r="A103"/>
      <c r="B103"/>
      <c r="C103"/>
      <c r="D103" s="108"/>
      <c r="E103" s="108"/>
      <c r="F103" s="108"/>
      <c r="G103" s="108"/>
      <c r="H103" s="108"/>
      <c r="J103" s="68">
        <f>IFERROR(VLOOKUP(A103,set!A:H,8,0),0)</f>
        <v>0</v>
      </c>
      <c r="K103" s="70">
        <f t="shared" si="2"/>
        <v>0</v>
      </c>
      <c r="M103" s="1" t="e">
        <f>VLOOKUP(B103,Ref.!I:K,3,0)</f>
        <v>#N/A</v>
      </c>
      <c r="N103" s="1">
        <f t="shared" si="3"/>
        <v>0</v>
      </c>
    </row>
    <row r="104" spans="1:14" x14ac:dyDescent="0.25">
      <c r="A104"/>
      <c r="B104"/>
      <c r="C104"/>
      <c r="D104" s="108"/>
      <c r="E104" s="108"/>
      <c r="F104" s="108"/>
      <c r="G104" s="108"/>
      <c r="H104" s="108"/>
      <c r="J104" s="68">
        <f>IFERROR(VLOOKUP(A104,set!A:H,8,0),0)</f>
        <v>0</v>
      </c>
      <c r="K104" s="70">
        <f t="shared" si="2"/>
        <v>0</v>
      </c>
      <c r="M104" s="1" t="e">
        <f>VLOOKUP(B104,Ref.!I:K,3,0)</f>
        <v>#N/A</v>
      </c>
      <c r="N104" s="1">
        <f t="shared" si="3"/>
        <v>0</v>
      </c>
    </row>
    <row r="105" spans="1:14" x14ac:dyDescent="0.25">
      <c r="A105"/>
      <c r="B105"/>
      <c r="C105"/>
      <c r="D105" s="108"/>
      <c r="E105" s="108"/>
      <c r="F105" s="108"/>
      <c r="G105" s="108"/>
      <c r="H105" s="108"/>
      <c r="J105" s="68">
        <f>IFERROR(VLOOKUP(A105,set!A:H,8,0),0)</f>
        <v>0</v>
      </c>
      <c r="K105" s="70">
        <f t="shared" si="2"/>
        <v>0</v>
      </c>
      <c r="M105" s="1" t="e">
        <f>VLOOKUP(B105,Ref.!I:K,3,0)</f>
        <v>#N/A</v>
      </c>
      <c r="N105" s="1">
        <f t="shared" si="3"/>
        <v>0</v>
      </c>
    </row>
    <row r="106" spans="1:14" x14ac:dyDescent="0.25">
      <c r="A106"/>
      <c r="B106"/>
      <c r="C106"/>
      <c r="D106" s="108"/>
      <c r="E106" s="108"/>
      <c r="F106" s="108"/>
      <c r="G106" s="108"/>
      <c r="H106" s="108"/>
      <c r="J106" s="68">
        <f>IFERROR(VLOOKUP(A106,set!A:H,8,0),0)</f>
        <v>0</v>
      </c>
      <c r="K106" s="70">
        <f t="shared" si="2"/>
        <v>0</v>
      </c>
      <c r="M106" s="1" t="e">
        <f>VLOOKUP(B106,Ref.!I:K,3,0)</f>
        <v>#N/A</v>
      </c>
      <c r="N106" s="1">
        <f t="shared" si="3"/>
        <v>0</v>
      </c>
    </row>
    <row r="107" spans="1:14" x14ac:dyDescent="0.25">
      <c r="A107"/>
      <c r="B107"/>
      <c r="C107"/>
      <c r="D107" s="108"/>
      <c r="E107" s="108"/>
      <c r="F107" s="108"/>
      <c r="G107" s="108"/>
      <c r="H107" s="108"/>
      <c r="J107" s="68">
        <f>IFERROR(VLOOKUP(A107,set!A:H,8,0),0)</f>
        <v>0</v>
      </c>
      <c r="K107" s="70">
        <f t="shared" si="2"/>
        <v>0</v>
      </c>
      <c r="M107" s="1" t="e">
        <f>VLOOKUP(B107,Ref.!I:K,3,0)</f>
        <v>#N/A</v>
      </c>
      <c r="N107" s="1">
        <f t="shared" si="3"/>
        <v>0</v>
      </c>
    </row>
    <row r="108" spans="1:14" x14ac:dyDescent="0.25">
      <c r="A108"/>
      <c r="B108"/>
      <c r="C108"/>
      <c r="D108" s="108"/>
      <c r="E108" s="108"/>
      <c r="F108" s="108"/>
      <c r="G108" s="108"/>
      <c r="H108" s="108"/>
      <c r="J108" s="68">
        <f>IFERROR(VLOOKUP(A108,set!A:H,8,0),0)</f>
        <v>0</v>
      </c>
      <c r="K108" s="70">
        <f t="shared" si="2"/>
        <v>0</v>
      </c>
      <c r="M108" s="1" t="e">
        <f>VLOOKUP(B108,Ref.!I:K,3,0)</f>
        <v>#N/A</v>
      </c>
      <c r="N108" s="1">
        <f t="shared" si="3"/>
        <v>0</v>
      </c>
    </row>
    <row r="109" spans="1:14" x14ac:dyDescent="0.25">
      <c r="A109"/>
      <c r="B109"/>
      <c r="C109"/>
      <c r="D109" s="108"/>
      <c r="E109" s="108"/>
      <c r="F109" s="108"/>
      <c r="G109"/>
      <c r="H109" s="108"/>
      <c r="J109" s="68">
        <f>IFERROR(VLOOKUP(A109,set!A:H,8,0),0)</f>
        <v>0</v>
      </c>
      <c r="K109" s="70">
        <f t="shared" si="2"/>
        <v>0</v>
      </c>
      <c r="M109" s="1" t="e">
        <f>VLOOKUP(B109,Ref.!I:K,3,0)</f>
        <v>#N/A</v>
      </c>
      <c r="N109" s="1">
        <f t="shared" si="3"/>
        <v>0</v>
      </c>
    </row>
    <row r="110" spans="1:14" x14ac:dyDescent="0.25">
      <c r="A110"/>
      <c r="B110"/>
      <c r="C110"/>
      <c r="D110" s="108"/>
      <c r="E110" s="108"/>
      <c r="F110" s="108"/>
      <c r="G110" s="108"/>
      <c r="H110" s="108"/>
      <c r="J110" s="68">
        <f>IFERROR(VLOOKUP(A110,set!A:H,8,0),0)</f>
        <v>0</v>
      </c>
      <c r="K110" s="70">
        <f t="shared" si="2"/>
        <v>0</v>
      </c>
      <c r="M110" s="1" t="e">
        <f>VLOOKUP(B110,Ref.!I:K,3,0)</f>
        <v>#N/A</v>
      </c>
      <c r="N110" s="1">
        <f t="shared" si="3"/>
        <v>0</v>
      </c>
    </row>
    <row r="111" spans="1:14" x14ac:dyDescent="0.25">
      <c r="A111"/>
      <c r="B111"/>
      <c r="C111"/>
      <c r="D111" s="108"/>
      <c r="E111" s="108"/>
      <c r="F111" s="108"/>
      <c r="G111" s="108"/>
      <c r="H111" s="108"/>
      <c r="J111" s="68">
        <f>IFERROR(VLOOKUP(A111,set!A:H,8,0),0)</f>
        <v>0</v>
      </c>
      <c r="K111" s="70">
        <f t="shared" si="2"/>
        <v>0</v>
      </c>
      <c r="M111" s="1" t="e">
        <f>VLOOKUP(B111,Ref.!I:K,3,0)</f>
        <v>#N/A</v>
      </c>
      <c r="N111" s="1">
        <f t="shared" si="3"/>
        <v>0</v>
      </c>
    </row>
    <row r="112" spans="1:14" x14ac:dyDescent="0.25">
      <c r="A112"/>
      <c r="B112"/>
      <c r="C112"/>
      <c r="D112" s="108"/>
      <c r="E112"/>
      <c r="F112" s="108"/>
      <c r="G112" s="108"/>
      <c r="H112" s="108"/>
      <c r="J112" s="68">
        <f>IFERROR(VLOOKUP(A112,set!A:H,8,0),0)</f>
        <v>0</v>
      </c>
      <c r="K112" s="70">
        <f t="shared" si="2"/>
        <v>0</v>
      </c>
      <c r="M112" s="1" t="e">
        <f>VLOOKUP(B112,Ref.!I:K,3,0)</f>
        <v>#N/A</v>
      </c>
      <c r="N112" s="1">
        <f t="shared" si="3"/>
        <v>0</v>
      </c>
    </row>
    <row r="113" spans="1:14" x14ac:dyDescent="0.25">
      <c r="A113"/>
      <c r="B113"/>
      <c r="C113"/>
      <c r="D113" s="108"/>
      <c r="E113" s="108"/>
      <c r="F113" s="108"/>
      <c r="G113" s="108"/>
      <c r="H113" s="108"/>
      <c r="J113" s="68">
        <f>IFERROR(VLOOKUP(A113,set!A:H,8,0),0)</f>
        <v>0</v>
      </c>
      <c r="K113" s="70">
        <f t="shared" si="2"/>
        <v>0</v>
      </c>
      <c r="M113" s="1" t="e">
        <f>VLOOKUP(B113,Ref.!I:K,3,0)</f>
        <v>#N/A</v>
      </c>
      <c r="N113" s="1">
        <f t="shared" si="3"/>
        <v>0</v>
      </c>
    </row>
    <row r="114" spans="1:14" x14ac:dyDescent="0.25">
      <c r="A114"/>
      <c r="B114"/>
      <c r="C114"/>
      <c r="D114" s="108"/>
      <c r="E114" s="108"/>
      <c r="F114" s="108"/>
      <c r="G114" s="108"/>
      <c r="H114" s="108"/>
      <c r="J114" s="68">
        <f>IFERROR(VLOOKUP(A114,set!A:H,8,0),0)</f>
        <v>0</v>
      </c>
      <c r="K114" s="70">
        <f t="shared" si="2"/>
        <v>0</v>
      </c>
      <c r="M114" s="1" t="e">
        <f>VLOOKUP(B114,Ref.!I:K,3,0)</f>
        <v>#N/A</v>
      </c>
      <c r="N114" s="1">
        <f t="shared" si="3"/>
        <v>0</v>
      </c>
    </row>
    <row r="115" spans="1:14" x14ac:dyDescent="0.25">
      <c r="A115"/>
      <c r="B115"/>
      <c r="C115"/>
      <c r="D115" s="108"/>
      <c r="E115" s="108"/>
      <c r="F115" s="108"/>
      <c r="G115" s="108"/>
      <c r="H115" s="108"/>
      <c r="J115" s="68">
        <f>IFERROR(VLOOKUP(A115,set!A:H,8,0),0)</f>
        <v>0</v>
      </c>
      <c r="K115" s="70">
        <f t="shared" si="2"/>
        <v>0</v>
      </c>
      <c r="M115" s="1" t="e">
        <f>VLOOKUP(B115,Ref.!I:K,3,0)</f>
        <v>#N/A</v>
      </c>
      <c r="N115" s="1">
        <f t="shared" si="3"/>
        <v>0</v>
      </c>
    </row>
    <row r="116" spans="1:14" x14ac:dyDescent="0.25">
      <c r="A116"/>
      <c r="B116"/>
      <c r="C116"/>
      <c r="D116" s="108"/>
      <c r="E116" s="108"/>
      <c r="F116" s="108"/>
      <c r="G116" s="108"/>
      <c r="H116" s="108"/>
      <c r="J116" s="68">
        <f>IFERROR(VLOOKUP(A116,set!A:H,8,0),0)</f>
        <v>0</v>
      </c>
      <c r="K116" s="70">
        <f t="shared" si="2"/>
        <v>0</v>
      </c>
      <c r="M116" s="1" t="e">
        <f>VLOOKUP(B116,Ref.!I:K,3,0)</f>
        <v>#N/A</v>
      </c>
      <c r="N116" s="1">
        <f t="shared" si="3"/>
        <v>0</v>
      </c>
    </row>
    <row r="117" spans="1:14" x14ac:dyDescent="0.25">
      <c r="A117"/>
      <c r="B117"/>
      <c r="C117"/>
      <c r="D117" s="108"/>
      <c r="E117" s="108"/>
      <c r="F117"/>
      <c r="G117" s="108"/>
      <c r="H117" s="108"/>
      <c r="J117" s="68">
        <f>IFERROR(VLOOKUP(A117,set!A:H,8,0),0)</f>
        <v>0</v>
      </c>
      <c r="K117" s="70">
        <f t="shared" si="2"/>
        <v>0</v>
      </c>
      <c r="M117" s="1" t="e">
        <f>VLOOKUP(B117,Ref.!I:K,3,0)</f>
        <v>#N/A</v>
      </c>
      <c r="N117" s="1">
        <f t="shared" si="3"/>
        <v>0</v>
      </c>
    </row>
    <row r="118" spans="1:14" x14ac:dyDescent="0.25">
      <c r="A118"/>
      <c r="B118"/>
      <c r="C118"/>
      <c r="D118" s="108"/>
      <c r="E118"/>
      <c r="F118" s="108"/>
      <c r="G118" s="108"/>
      <c r="H118" s="108"/>
      <c r="J118" s="68">
        <f>IFERROR(VLOOKUP(A118,set!A:H,8,0),0)</f>
        <v>0</v>
      </c>
      <c r="K118" s="70">
        <f t="shared" si="2"/>
        <v>0</v>
      </c>
      <c r="M118" s="1" t="e">
        <f>VLOOKUP(B118,Ref.!I:K,3,0)</f>
        <v>#N/A</v>
      </c>
      <c r="N118" s="1">
        <f t="shared" si="3"/>
        <v>0</v>
      </c>
    </row>
    <row r="119" spans="1:14" x14ac:dyDescent="0.25">
      <c r="A119"/>
      <c r="B119"/>
      <c r="C119"/>
      <c r="D119" s="108"/>
      <c r="E119" s="108"/>
      <c r="F119" s="108"/>
      <c r="G119" s="108"/>
      <c r="H119" s="108"/>
      <c r="J119" s="68">
        <f>IFERROR(VLOOKUP(A119,set!A:H,8,0),0)</f>
        <v>0</v>
      </c>
      <c r="K119" s="70">
        <f t="shared" si="2"/>
        <v>0</v>
      </c>
      <c r="M119" s="1" t="e">
        <f>VLOOKUP(B119,Ref.!I:K,3,0)</f>
        <v>#N/A</v>
      </c>
      <c r="N119" s="1">
        <f t="shared" si="3"/>
        <v>0</v>
      </c>
    </row>
    <row r="120" spans="1:14" x14ac:dyDescent="0.25">
      <c r="A120"/>
      <c r="B120"/>
      <c r="C120"/>
      <c r="D120" s="108"/>
      <c r="E120" s="108"/>
      <c r="F120" s="108"/>
      <c r="G120" s="108"/>
      <c r="H120" s="108"/>
      <c r="J120" s="68">
        <f>IFERROR(VLOOKUP(A120,set!A:H,8,0),0)</f>
        <v>0</v>
      </c>
      <c r="K120" s="70">
        <f t="shared" si="2"/>
        <v>0</v>
      </c>
      <c r="M120" s="1" t="e">
        <f>VLOOKUP(B120,Ref.!I:K,3,0)</f>
        <v>#N/A</v>
      </c>
      <c r="N120" s="1">
        <f t="shared" si="3"/>
        <v>0</v>
      </c>
    </row>
    <row r="121" spans="1:14" x14ac:dyDescent="0.25">
      <c r="A121"/>
      <c r="B121"/>
      <c r="C121"/>
      <c r="D121" s="108"/>
      <c r="E121"/>
      <c r="F121"/>
      <c r="G121"/>
      <c r="H121" s="108"/>
      <c r="J121" s="68">
        <f>IFERROR(VLOOKUP(A121,set!A:H,8,0),0)</f>
        <v>0</v>
      </c>
      <c r="K121" s="70">
        <f t="shared" si="2"/>
        <v>0</v>
      </c>
      <c r="M121" s="1" t="e">
        <f>VLOOKUP(B121,Ref.!I:K,3,0)</f>
        <v>#N/A</v>
      </c>
      <c r="N121" s="1">
        <f t="shared" si="3"/>
        <v>0</v>
      </c>
    </row>
    <row r="122" spans="1:14" x14ac:dyDescent="0.25">
      <c r="A122"/>
      <c r="B122"/>
      <c r="C122"/>
      <c r="D122" s="108"/>
      <c r="E122" s="108"/>
      <c r="F122"/>
      <c r="G122" s="108"/>
      <c r="H122" s="108"/>
      <c r="J122" s="68">
        <f>IFERROR(VLOOKUP(A122,set!A:H,8,0),0)</f>
        <v>0</v>
      </c>
      <c r="K122" s="70">
        <f t="shared" si="2"/>
        <v>0</v>
      </c>
      <c r="M122" s="1" t="e">
        <f>VLOOKUP(B122,Ref.!I:K,3,0)</f>
        <v>#N/A</v>
      </c>
      <c r="N122" s="1">
        <f t="shared" si="3"/>
        <v>0</v>
      </c>
    </row>
    <row r="123" spans="1:14" x14ac:dyDescent="0.25">
      <c r="A123"/>
      <c r="B123"/>
      <c r="C123"/>
      <c r="D123" s="108"/>
      <c r="E123" s="108"/>
      <c r="F123" s="108"/>
      <c r="G123" s="108"/>
      <c r="H123" s="108"/>
      <c r="J123" s="68">
        <f>IFERROR(VLOOKUP(A123,set!A:H,8,0),0)</f>
        <v>0</v>
      </c>
      <c r="K123" s="70">
        <f t="shared" si="2"/>
        <v>0</v>
      </c>
      <c r="M123" s="1" t="e">
        <f>VLOOKUP(B123,Ref.!I:K,3,0)</f>
        <v>#N/A</v>
      </c>
      <c r="N123" s="1">
        <f t="shared" si="3"/>
        <v>0</v>
      </c>
    </row>
    <row r="124" spans="1:14" x14ac:dyDescent="0.25">
      <c r="A124"/>
      <c r="B124"/>
      <c r="C124"/>
      <c r="D124" s="108"/>
      <c r="E124" s="108"/>
      <c r="F124"/>
      <c r="G124" s="108"/>
      <c r="H124" s="108"/>
      <c r="J124" s="68">
        <f>IFERROR(VLOOKUP(A124,set!A:H,8,0),0)</f>
        <v>0</v>
      </c>
      <c r="K124" s="70">
        <f t="shared" si="2"/>
        <v>0</v>
      </c>
      <c r="M124" s="1" t="e">
        <f>VLOOKUP(B124,Ref.!I:K,3,0)</f>
        <v>#N/A</v>
      </c>
      <c r="N124" s="1">
        <f t="shared" si="3"/>
        <v>0</v>
      </c>
    </row>
    <row r="125" spans="1:14" x14ac:dyDescent="0.25">
      <c r="A125"/>
      <c r="B125"/>
      <c r="C125"/>
      <c r="D125" s="108"/>
      <c r="E125" s="108"/>
      <c r="F125" s="108"/>
      <c r="G125" s="108"/>
      <c r="H125" s="108"/>
      <c r="J125" s="68">
        <f>IFERROR(VLOOKUP(A125,set!A:H,8,0),0)</f>
        <v>0</v>
      </c>
      <c r="K125" s="70">
        <f t="shared" si="2"/>
        <v>0</v>
      </c>
      <c r="M125" s="1" t="e">
        <f>VLOOKUP(B125,Ref.!I:K,3,0)</f>
        <v>#N/A</v>
      </c>
      <c r="N125" s="1">
        <f t="shared" si="3"/>
        <v>0</v>
      </c>
    </row>
    <row r="126" spans="1:14" x14ac:dyDescent="0.25">
      <c r="A126"/>
      <c r="B126"/>
      <c r="C126"/>
      <c r="D126" s="108"/>
      <c r="E126"/>
      <c r="F126" s="108"/>
      <c r="G126" s="108"/>
      <c r="H126" s="108"/>
      <c r="J126" s="68">
        <f>IFERROR(VLOOKUP(A126,set!A:H,8,0),0)</f>
        <v>0</v>
      </c>
      <c r="K126" s="70">
        <f t="shared" si="2"/>
        <v>0</v>
      </c>
      <c r="M126" s="1" t="e">
        <f>VLOOKUP(B126,Ref.!I:K,3,0)</f>
        <v>#N/A</v>
      </c>
      <c r="N126" s="1">
        <f t="shared" si="3"/>
        <v>0</v>
      </c>
    </row>
    <row r="127" spans="1:14" x14ac:dyDescent="0.25">
      <c r="A127"/>
      <c r="B127"/>
      <c r="C127"/>
      <c r="D127" s="108"/>
      <c r="E127" s="108"/>
      <c r="F127"/>
      <c r="G127" s="108"/>
      <c r="H127" s="108"/>
      <c r="J127" s="68">
        <f>IFERROR(VLOOKUP(A127,set!A:H,8,0),0)</f>
        <v>0</v>
      </c>
      <c r="K127" s="70">
        <f t="shared" si="2"/>
        <v>0</v>
      </c>
      <c r="M127" s="1" t="e">
        <f>VLOOKUP(B127,Ref.!I:K,3,0)</f>
        <v>#N/A</v>
      </c>
      <c r="N127" s="1">
        <f t="shared" si="3"/>
        <v>0</v>
      </c>
    </row>
    <row r="128" spans="1:14" x14ac:dyDescent="0.25">
      <c r="A128"/>
      <c r="B128"/>
      <c r="C128"/>
      <c r="D128"/>
      <c r="E128"/>
      <c r="F128"/>
      <c r="G128"/>
      <c r="H128"/>
      <c r="J128" s="68">
        <f>IFERROR(VLOOKUP(A128,set!A:H,8,0),0)</f>
        <v>0</v>
      </c>
      <c r="K128" s="70">
        <f t="shared" si="2"/>
        <v>0</v>
      </c>
      <c r="M128" s="1" t="e">
        <f>VLOOKUP(B128,Ref.!I:K,3,0)</f>
        <v>#N/A</v>
      </c>
      <c r="N128" s="1">
        <f t="shared" si="3"/>
        <v>0</v>
      </c>
    </row>
    <row r="129" spans="1:14" x14ac:dyDescent="0.25">
      <c r="A129"/>
      <c r="B129"/>
      <c r="C129"/>
      <c r="D129" s="108"/>
      <c r="E129" s="108"/>
      <c r="F129"/>
      <c r="G129" s="108"/>
      <c r="H129" s="108"/>
      <c r="J129" s="68">
        <f>IFERROR(VLOOKUP(A129,set!A:H,8,0),0)</f>
        <v>0</v>
      </c>
      <c r="K129" s="70">
        <f t="shared" si="2"/>
        <v>0</v>
      </c>
      <c r="M129" s="1" t="e">
        <f>VLOOKUP(B129,Ref.!I:K,3,0)</f>
        <v>#N/A</v>
      </c>
      <c r="N129" s="1">
        <f t="shared" si="3"/>
        <v>0</v>
      </c>
    </row>
    <row r="130" spans="1:14" x14ac:dyDescent="0.25">
      <c r="A130"/>
      <c r="B130"/>
      <c r="C130"/>
      <c r="D130" s="108"/>
      <c r="E130" s="108"/>
      <c r="F130" s="108"/>
      <c r="G130" s="108"/>
      <c r="H130" s="108"/>
      <c r="J130" s="68">
        <f>IFERROR(VLOOKUP(A130,set!A:H,8,0),0)</f>
        <v>0</v>
      </c>
      <c r="K130" s="70">
        <f t="shared" ref="K130:K193" si="4">D130-J130</f>
        <v>0</v>
      </c>
      <c r="M130" s="1" t="e">
        <f>VLOOKUP(B130,Ref.!I:K,3,0)</f>
        <v>#N/A</v>
      </c>
      <c r="N130" s="1">
        <f t="shared" si="3"/>
        <v>0</v>
      </c>
    </row>
    <row r="131" spans="1:14" x14ac:dyDescent="0.25">
      <c r="A131"/>
      <c r="B131"/>
      <c r="C131"/>
      <c r="D131" s="108"/>
      <c r="E131" s="108"/>
      <c r="F131" s="108"/>
      <c r="G131" s="108"/>
      <c r="H131" s="108"/>
      <c r="J131" s="68">
        <f>IFERROR(VLOOKUP(A131,set!A:H,8,0),0)</f>
        <v>0</v>
      </c>
      <c r="K131" s="70">
        <f t="shared" si="4"/>
        <v>0</v>
      </c>
      <c r="M131" s="1" t="e">
        <f>VLOOKUP(B131,Ref.!I:K,3,0)</f>
        <v>#N/A</v>
      </c>
      <c r="N131" s="1">
        <f t="shared" ref="N131:N194" si="5">LEN(A131)</f>
        <v>0</v>
      </c>
    </row>
    <row r="132" spans="1:14" x14ac:dyDescent="0.25">
      <c r="A132"/>
      <c r="B132"/>
      <c r="C132"/>
      <c r="D132" s="108"/>
      <c r="E132" s="108"/>
      <c r="F132" s="108"/>
      <c r="G132"/>
      <c r="H132" s="108"/>
      <c r="J132" s="68">
        <f>IFERROR(VLOOKUP(A132,set!A:H,8,0),0)</f>
        <v>0</v>
      </c>
      <c r="K132" s="70">
        <f t="shared" si="4"/>
        <v>0</v>
      </c>
      <c r="M132" s="1" t="e">
        <f>VLOOKUP(B132,Ref.!I:K,3,0)</f>
        <v>#N/A</v>
      </c>
      <c r="N132" s="1">
        <f t="shared" si="5"/>
        <v>0</v>
      </c>
    </row>
    <row r="133" spans="1:14" x14ac:dyDescent="0.25">
      <c r="A133"/>
      <c r="B133"/>
      <c r="C133"/>
      <c r="D133" s="108"/>
      <c r="E133" s="108"/>
      <c r="F133"/>
      <c r="G133" s="108"/>
      <c r="H133" s="108"/>
      <c r="J133" s="68">
        <f>IFERROR(VLOOKUP(A133,set!A:H,8,0),0)</f>
        <v>0</v>
      </c>
      <c r="K133" s="70">
        <f t="shared" si="4"/>
        <v>0</v>
      </c>
      <c r="M133" s="1" t="e">
        <f>VLOOKUP(B133,Ref.!I:K,3,0)</f>
        <v>#N/A</v>
      </c>
      <c r="N133" s="1">
        <f t="shared" si="5"/>
        <v>0</v>
      </c>
    </row>
    <row r="134" spans="1:14" x14ac:dyDescent="0.25">
      <c r="A134"/>
      <c r="B134"/>
      <c r="C134"/>
      <c r="D134" s="108"/>
      <c r="E134" s="108"/>
      <c r="F134"/>
      <c r="G134" s="108"/>
      <c r="H134" s="108"/>
      <c r="J134" s="68">
        <f>IFERROR(VLOOKUP(A134,set!A:H,8,0),0)</f>
        <v>0</v>
      </c>
      <c r="K134" s="70">
        <f t="shared" si="4"/>
        <v>0</v>
      </c>
      <c r="M134" s="1" t="e">
        <f>VLOOKUP(B134,Ref.!I:K,3,0)</f>
        <v>#N/A</v>
      </c>
      <c r="N134" s="1">
        <f t="shared" si="5"/>
        <v>0</v>
      </c>
    </row>
    <row r="135" spans="1:14" x14ac:dyDescent="0.25">
      <c r="A135"/>
      <c r="B135"/>
      <c r="C135"/>
      <c r="D135" s="108"/>
      <c r="E135" s="108"/>
      <c r="F135" s="108"/>
      <c r="G135" s="108"/>
      <c r="H135" s="108"/>
      <c r="J135" s="68">
        <f>IFERROR(VLOOKUP(A135,set!A:H,8,0),0)</f>
        <v>0</v>
      </c>
      <c r="K135" s="70">
        <f t="shared" si="4"/>
        <v>0</v>
      </c>
      <c r="M135" s="1" t="e">
        <f>VLOOKUP(B135,Ref.!I:K,3,0)</f>
        <v>#N/A</v>
      </c>
      <c r="N135" s="1">
        <f t="shared" si="5"/>
        <v>0</v>
      </c>
    </row>
    <row r="136" spans="1:14" x14ac:dyDescent="0.25">
      <c r="A136"/>
      <c r="B136"/>
      <c r="C136"/>
      <c r="D136" s="108"/>
      <c r="E136" s="108"/>
      <c r="F136"/>
      <c r="G136" s="108"/>
      <c r="H136" s="108"/>
      <c r="J136" s="68">
        <f>IFERROR(VLOOKUP(A136,set!A:H,8,0),0)</f>
        <v>0</v>
      </c>
      <c r="K136" s="70">
        <f t="shared" si="4"/>
        <v>0</v>
      </c>
      <c r="M136" s="1" t="e">
        <f>VLOOKUP(B136,Ref.!I:K,3,0)</f>
        <v>#N/A</v>
      </c>
      <c r="N136" s="1">
        <f t="shared" si="5"/>
        <v>0</v>
      </c>
    </row>
    <row r="137" spans="1:14" x14ac:dyDescent="0.25">
      <c r="A137"/>
      <c r="B137"/>
      <c r="C137"/>
      <c r="D137" s="108"/>
      <c r="E137" s="108"/>
      <c r="F137"/>
      <c r="G137" s="108"/>
      <c r="H137" s="108"/>
      <c r="J137" s="68">
        <f>IFERROR(VLOOKUP(A137,set!A:H,8,0),0)</f>
        <v>0</v>
      </c>
      <c r="K137" s="70">
        <f t="shared" si="4"/>
        <v>0</v>
      </c>
      <c r="M137" s="1" t="e">
        <f>VLOOKUP(B137,Ref.!I:K,3,0)</f>
        <v>#N/A</v>
      </c>
      <c r="N137" s="1">
        <f t="shared" si="5"/>
        <v>0</v>
      </c>
    </row>
    <row r="138" spans="1:14" x14ac:dyDescent="0.25">
      <c r="A138"/>
      <c r="B138"/>
      <c r="C138"/>
      <c r="D138"/>
      <c r="E138"/>
      <c r="F138"/>
      <c r="G138"/>
      <c r="H138"/>
      <c r="J138" s="68">
        <f>IFERROR(VLOOKUP(A138,set!A:H,8,0),0)</f>
        <v>0</v>
      </c>
      <c r="K138" s="70">
        <f t="shared" si="4"/>
        <v>0</v>
      </c>
      <c r="M138" s="1" t="e">
        <f>VLOOKUP(B138,Ref.!I:K,3,0)</f>
        <v>#N/A</v>
      </c>
      <c r="N138" s="1">
        <f t="shared" si="5"/>
        <v>0</v>
      </c>
    </row>
    <row r="139" spans="1:14" x14ac:dyDescent="0.25">
      <c r="A139"/>
      <c r="B139"/>
      <c r="C139"/>
      <c r="D139" s="108"/>
      <c r="E139"/>
      <c r="F139"/>
      <c r="G139"/>
      <c r="H139" s="108"/>
      <c r="J139" s="68">
        <f>IFERROR(VLOOKUP(A139,set!A:H,8,0),0)</f>
        <v>0</v>
      </c>
      <c r="K139" s="70">
        <f t="shared" si="4"/>
        <v>0</v>
      </c>
      <c r="M139" s="1" t="e">
        <f>VLOOKUP(B139,Ref.!I:K,3,0)</f>
        <v>#N/A</v>
      </c>
      <c r="N139" s="1">
        <f t="shared" si="5"/>
        <v>0</v>
      </c>
    </row>
    <row r="140" spans="1:14" x14ac:dyDescent="0.25">
      <c r="A140"/>
      <c r="B140"/>
      <c r="C140"/>
      <c r="D140"/>
      <c r="E140"/>
      <c r="F140"/>
      <c r="G140"/>
      <c r="H140"/>
      <c r="J140" s="68">
        <f>IFERROR(VLOOKUP(A140,set!A:H,8,0),0)</f>
        <v>0</v>
      </c>
      <c r="K140" s="70">
        <f t="shared" si="4"/>
        <v>0</v>
      </c>
      <c r="M140" s="1" t="e">
        <f>VLOOKUP(B140,Ref.!I:K,3,0)</f>
        <v>#N/A</v>
      </c>
      <c r="N140" s="1">
        <f t="shared" si="5"/>
        <v>0</v>
      </c>
    </row>
    <row r="141" spans="1:14" x14ac:dyDescent="0.25">
      <c r="A141"/>
      <c r="B141"/>
      <c r="C141"/>
      <c r="D141" s="108"/>
      <c r="E141" s="108"/>
      <c r="F141" s="108"/>
      <c r="G141" s="108"/>
      <c r="H141" s="108"/>
      <c r="J141" s="68">
        <f>IFERROR(VLOOKUP(A141,set!A:H,8,0),0)</f>
        <v>0</v>
      </c>
      <c r="K141" s="70">
        <f t="shared" si="4"/>
        <v>0</v>
      </c>
      <c r="M141" s="1" t="e">
        <f>VLOOKUP(B141,Ref.!I:K,3,0)</f>
        <v>#N/A</v>
      </c>
      <c r="N141" s="1">
        <f t="shared" si="5"/>
        <v>0</v>
      </c>
    </row>
    <row r="142" spans="1:14" x14ac:dyDescent="0.25">
      <c r="A142"/>
      <c r="B142"/>
      <c r="C142"/>
      <c r="D142"/>
      <c r="E142"/>
      <c r="F142"/>
      <c r="G142"/>
      <c r="H142"/>
      <c r="J142" s="68">
        <f>IFERROR(VLOOKUP(A142,set!A:H,8,0),0)</f>
        <v>0</v>
      </c>
      <c r="K142" s="70">
        <f t="shared" si="4"/>
        <v>0</v>
      </c>
      <c r="M142" s="1" t="e">
        <f>VLOOKUP(B142,Ref.!I:K,3,0)</f>
        <v>#N/A</v>
      </c>
      <c r="N142" s="1">
        <f t="shared" si="5"/>
        <v>0</v>
      </c>
    </row>
    <row r="143" spans="1:14" x14ac:dyDescent="0.25">
      <c r="A143"/>
      <c r="B143"/>
      <c r="C143"/>
      <c r="D143"/>
      <c r="E143"/>
      <c r="F143"/>
      <c r="G143"/>
      <c r="H143"/>
      <c r="J143" s="68">
        <f>IFERROR(VLOOKUP(A143,set!A:H,8,0),0)</f>
        <v>0</v>
      </c>
      <c r="K143" s="70">
        <f t="shared" si="4"/>
        <v>0</v>
      </c>
      <c r="M143" s="1" t="e">
        <f>VLOOKUP(B143,Ref.!I:K,3,0)</f>
        <v>#N/A</v>
      </c>
      <c r="N143" s="1">
        <f t="shared" si="5"/>
        <v>0</v>
      </c>
    </row>
    <row r="144" spans="1:14" x14ac:dyDescent="0.25">
      <c r="A144"/>
      <c r="B144"/>
      <c r="C144"/>
      <c r="D144" s="108"/>
      <c r="E144" s="108"/>
      <c r="F144" s="108"/>
      <c r="G144" s="108"/>
      <c r="H144" s="108"/>
      <c r="J144" s="68">
        <f>IFERROR(VLOOKUP(A144,set!A:H,8,0),0)</f>
        <v>0</v>
      </c>
      <c r="K144" s="70">
        <f t="shared" si="4"/>
        <v>0</v>
      </c>
      <c r="M144" s="1" t="e">
        <f>VLOOKUP(B144,Ref.!I:K,3,0)</f>
        <v>#N/A</v>
      </c>
      <c r="N144" s="1">
        <f t="shared" si="5"/>
        <v>0</v>
      </c>
    </row>
    <row r="145" spans="1:14" x14ac:dyDescent="0.25">
      <c r="A145"/>
      <c r="B145"/>
      <c r="C145"/>
      <c r="D145"/>
      <c r="E145"/>
      <c r="F145"/>
      <c r="G145"/>
      <c r="H145"/>
      <c r="J145" s="68">
        <f>IFERROR(VLOOKUP(A145,set!A:H,8,0),0)</f>
        <v>0</v>
      </c>
      <c r="K145" s="70">
        <f t="shared" si="4"/>
        <v>0</v>
      </c>
      <c r="M145" s="1" t="e">
        <f>VLOOKUP(B145,Ref.!I:K,3,0)</f>
        <v>#N/A</v>
      </c>
      <c r="N145" s="1">
        <f t="shared" si="5"/>
        <v>0</v>
      </c>
    </row>
    <row r="146" spans="1:14" x14ac:dyDescent="0.25">
      <c r="A146"/>
      <c r="B146"/>
      <c r="C146"/>
      <c r="D146" s="108"/>
      <c r="E146"/>
      <c r="F146"/>
      <c r="G146"/>
      <c r="H146" s="108"/>
      <c r="J146" s="68">
        <f>IFERROR(VLOOKUP(A146,set!A:H,8,0),0)</f>
        <v>0</v>
      </c>
      <c r="K146" s="70">
        <f t="shared" si="4"/>
        <v>0</v>
      </c>
      <c r="M146" s="1" t="e">
        <f>VLOOKUP(B146,Ref.!I:K,3,0)</f>
        <v>#N/A</v>
      </c>
      <c r="N146" s="1">
        <f t="shared" si="5"/>
        <v>0</v>
      </c>
    </row>
    <row r="147" spans="1:14" x14ac:dyDescent="0.25">
      <c r="A147"/>
      <c r="B147"/>
      <c r="C147"/>
      <c r="D147" s="108"/>
      <c r="E147" s="108"/>
      <c r="F147"/>
      <c r="G147" s="108"/>
      <c r="H147" s="108"/>
      <c r="J147" s="68">
        <f>IFERROR(VLOOKUP(A147,set!A:H,8,0),0)</f>
        <v>0</v>
      </c>
      <c r="K147" s="70">
        <f t="shared" si="4"/>
        <v>0</v>
      </c>
      <c r="M147" s="1" t="e">
        <f>VLOOKUP(B147,Ref.!I:K,3,0)</f>
        <v>#N/A</v>
      </c>
      <c r="N147" s="1">
        <f t="shared" si="5"/>
        <v>0</v>
      </c>
    </row>
    <row r="148" spans="1:14" x14ac:dyDescent="0.25">
      <c r="A148"/>
      <c r="B148"/>
      <c r="C148"/>
      <c r="D148" s="108"/>
      <c r="E148"/>
      <c r="F148"/>
      <c r="G148"/>
      <c r="H148" s="108"/>
      <c r="J148" s="68">
        <f>IFERROR(VLOOKUP(A148,set!A:H,8,0),0)</f>
        <v>0</v>
      </c>
      <c r="K148" s="70">
        <f t="shared" si="4"/>
        <v>0</v>
      </c>
      <c r="M148" s="1" t="e">
        <f>VLOOKUP(B148,Ref.!I:K,3,0)</f>
        <v>#N/A</v>
      </c>
      <c r="N148" s="1">
        <f t="shared" si="5"/>
        <v>0</v>
      </c>
    </row>
    <row r="149" spans="1:14" x14ac:dyDescent="0.25">
      <c r="A149"/>
      <c r="B149"/>
      <c r="C149"/>
      <c r="D149" s="108"/>
      <c r="E149"/>
      <c r="F149"/>
      <c r="G149"/>
      <c r="H149" s="108"/>
      <c r="J149" s="68">
        <f>IFERROR(VLOOKUP(A149,set!A:H,8,0),0)</f>
        <v>0</v>
      </c>
      <c r="K149" s="70">
        <f t="shared" si="4"/>
        <v>0</v>
      </c>
      <c r="M149" s="1" t="e">
        <f>VLOOKUP(B149,Ref.!I:K,3,0)</f>
        <v>#N/A</v>
      </c>
      <c r="N149" s="1">
        <f t="shared" si="5"/>
        <v>0</v>
      </c>
    </row>
    <row r="150" spans="1:14" x14ac:dyDescent="0.25">
      <c r="A150"/>
      <c r="B150"/>
      <c r="C150"/>
      <c r="D150" s="108"/>
      <c r="E150"/>
      <c r="F150" s="108"/>
      <c r="G150" s="108"/>
      <c r="H150" s="108"/>
      <c r="J150" s="68">
        <f>IFERROR(VLOOKUP(A150,set!A:H,8,0),0)</f>
        <v>0</v>
      </c>
      <c r="K150" s="70">
        <f t="shared" si="4"/>
        <v>0</v>
      </c>
      <c r="M150" s="1" t="e">
        <f>VLOOKUP(B150,Ref.!I:K,3,0)</f>
        <v>#N/A</v>
      </c>
      <c r="N150" s="1">
        <f t="shared" si="5"/>
        <v>0</v>
      </c>
    </row>
    <row r="151" spans="1:14" x14ac:dyDescent="0.25">
      <c r="A151"/>
      <c r="B151"/>
      <c r="C151"/>
      <c r="D151"/>
      <c r="E151"/>
      <c r="F151"/>
      <c r="G151"/>
      <c r="H151"/>
      <c r="J151" s="68">
        <f>IFERROR(VLOOKUP(A151,set!A:H,8,0),0)</f>
        <v>0</v>
      </c>
      <c r="K151" s="70">
        <f t="shared" si="4"/>
        <v>0</v>
      </c>
      <c r="M151" s="1" t="e">
        <f>VLOOKUP(B151,Ref.!I:K,3,0)</f>
        <v>#N/A</v>
      </c>
      <c r="N151" s="1">
        <f t="shared" si="5"/>
        <v>0</v>
      </c>
    </row>
    <row r="152" spans="1:14" x14ac:dyDescent="0.25">
      <c r="A152"/>
      <c r="B152"/>
      <c r="C152"/>
      <c r="D152" s="108"/>
      <c r="E152" s="108"/>
      <c r="F152" s="108"/>
      <c r="G152" s="108"/>
      <c r="H152" s="108"/>
      <c r="J152" s="68">
        <f>IFERROR(VLOOKUP(A152,set!A:H,8,0),0)</f>
        <v>0</v>
      </c>
      <c r="K152" s="70">
        <f t="shared" si="4"/>
        <v>0</v>
      </c>
      <c r="M152" s="1" t="e">
        <f>VLOOKUP(B152,Ref.!I:K,3,0)</f>
        <v>#N/A</v>
      </c>
      <c r="N152" s="1">
        <f t="shared" si="5"/>
        <v>0</v>
      </c>
    </row>
    <row r="153" spans="1:14" x14ac:dyDescent="0.25">
      <c r="A153"/>
      <c r="B153"/>
      <c r="C153"/>
      <c r="D153" s="108"/>
      <c r="E153" s="108"/>
      <c r="F153"/>
      <c r="G153" s="108"/>
      <c r="H153" s="108"/>
      <c r="J153" s="68">
        <f>IFERROR(VLOOKUP(A153,set!A:H,8,0),0)</f>
        <v>0</v>
      </c>
      <c r="K153" s="70">
        <f t="shared" si="4"/>
        <v>0</v>
      </c>
      <c r="M153" s="1" t="e">
        <f>VLOOKUP(B153,Ref.!I:K,3,0)</f>
        <v>#N/A</v>
      </c>
      <c r="N153" s="1">
        <f t="shared" si="5"/>
        <v>0</v>
      </c>
    </row>
    <row r="154" spans="1:14" x14ac:dyDescent="0.25">
      <c r="A154"/>
      <c r="B154"/>
      <c r="C154"/>
      <c r="D154" s="108"/>
      <c r="E154"/>
      <c r="F154" s="108"/>
      <c r="G154" s="108"/>
      <c r="H154" s="108"/>
      <c r="J154" s="68">
        <f>IFERROR(VLOOKUP(A154,set!A:H,8,0),0)</f>
        <v>0</v>
      </c>
      <c r="K154" s="70">
        <f t="shared" si="4"/>
        <v>0</v>
      </c>
      <c r="M154" s="1" t="e">
        <f>VLOOKUP(B154,Ref.!I:K,3,0)</f>
        <v>#N/A</v>
      </c>
      <c r="N154" s="1">
        <f t="shared" si="5"/>
        <v>0</v>
      </c>
    </row>
    <row r="155" spans="1:14" x14ac:dyDescent="0.25">
      <c r="A155"/>
      <c r="B155"/>
      <c r="C155"/>
      <c r="D155"/>
      <c r="E155"/>
      <c r="F155"/>
      <c r="G155"/>
      <c r="H155"/>
      <c r="J155" s="68">
        <f>IFERROR(VLOOKUP(A155,set!A:H,8,0),0)</f>
        <v>0</v>
      </c>
      <c r="K155" s="70">
        <f t="shared" si="4"/>
        <v>0</v>
      </c>
      <c r="M155" s="1" t="e">
        <f>VLOOKUP(B155,Ref.!I:K,3,0)</f>
        <v>#N/A</v>
      </c>
      <c r="N155" s="1">
        <f t="shared" si="5"/>
        <v>0</v>
      </c>
    </row>
    <row r="156" spans="1:14" x14ac:dyDescent="0.25">
      <c r="A156"/>
      <c r="B156"/>
      <c r="C156"/>
      <c r="D156" s="108"/>
      <c r="E156"/>
      <c r="F156"/>
      <c r="G156"/>
      <c r="H156" s="108"/>
      <c r="J156" s="68">
        <f>IFERROR(VLOOKUP(A156,set!A:H,8,0),0)</f>
        <v>0</v>
      </c>
      <c r="K156" s="70">
        <f t="shared" si="4"/>
        <v>0</v>
      </c>
      <c r="M156" s="1" t="e">
        <f>VLOOKUP(B156,Ref.!I:K,3,0)</f>
        <v>#N/A</v>
      </c>
      <c r="N156" s="1">
        <f t="shared" si="5"/>
        <v>0</v>
      </c>
    </row>
    <row r="157" spans="1:14" x14ac:dyDescent="0.25">
      <c r="A157"/>
      <c r="B157"/>
      <c r="C157"/>
      <c r="D157" s="108"/>
      <c r="E157" s="108"/>
      <c r="F157" s="108"/>
      <c r="G157" s="108"/>
      <c r="H157" s="108"/>
      <c r="J157" s="68">
        <f>IFERROR(VLOOKUP(A157,set!A:H,8,0),0)</f>
        <v>0</v>
      </c>
      <c r="K157" s="70">
        <f t="shared" si="4"/>
        <v>0</v>
      </c>
      <c r="M157" s="1" t="e">
        <f>VLOOKUP(B157,Ref.!I:K,3,0)</f>
        <v>#N/A</v>
      </c>
      <c r="N157" s="1">
        <f t="shared" si="5"/>
        <v>0</v>
      </c>
    </row>
    <row r="158" spans="1:14" x14ac:dyDescent="0.25">
      <c r="A158"/>
      <c r="B158"/>
      <c r="C158"/>
      <c r="D158"/>
      <c r="E158"/>
      <c r="F158"/>
      <c r="G158"/>
      <c r="H158"/>
      <c r="J158" s="68">
        <f>IFERROR(VLOOKUP(A158,set!A:H,8,0),0)</f>
        <v>0</v>
      </c>
      <c r="K158" s="70">
        <f t="shared" si="4"/>
        <v>0</v>
      </c>
      <c r="M158" s="1" t="e">
        <f>VLOOKUP(B158,Ref.!I:K,3,0)</f>
        <v>#N/A</v>
      </c>
      <c r="N158" s="1">
        <f t="shared" si="5"/>
        <v>0</v>
      </c>
    </row>
    <row r="159" spans="1:14" x14ac:dyDescent="0.25">
      <c r="A159"/>
      <c r="B159"/>
      <c r="C159"/>
      <c r="D159" s="108"/>
      <c r="E159" s="108"/>
      <c r="F159"/>
      <c r="G159" s="108"/>
      <c r="H159" s="108"/>
      <c r="J159" s="68">
        <f>IFERROR(VLOOKUP(A159,set!A:H,8,0),0)</f>
        <v>0</v>
      </c>
      <c r="K159" s="70">
        <f t="shared" si="4"/>
        <v>0</v>
      </c>
      <c r="M159" s="1" t="e">
        <f>VLOOKUP(B159,Ref.!I:K,3,0)</f>
        <v>#N/A</v>
      </c>
      <c r="N159" s="1">
        <f t="shared" si="5"/>
        <v>0</v>
      </c>
    </row>
    <row r="160" spans="1:14" x14ac:dyDescent="0.25">
      <c r="A160"/>
      <c r="B160"/>
      <c r="C160"/>
      <c r="D160" s="108"/>
      <c r="E160"/>
      <c r="F160"/>
      <c r="G160"/>
      <c r="H160" s="108"/>
      <c r="J160" s="68">
        <f>IFERROR(VLOOKUP(A160,set!A:H,8,0),0)</f>
        <v>0</v>
      </c>
      <c r="K160" s="70">
        <f t="shared" si="4"/>
        <v>0</v>
      </c>
      <c r="M160" s="1" t="e">
        <f>VLOOKUP(B160,Ref.!I:K,3,0)</f>
        <v>#N/A</v>
      </c>
      <c r="N160" s="1">
        <f t="shared" si="5"/>
        <v>0</v>
      </c>
    </row>
    <row r="161" spans="1:14" x14ac:dyDescent="0.25">
      <c r="A161"/>
      <c r="B161"/>
      <c r="C161"/>
      <c r="D161"/>
      <c r="E161"/>
      <c r="F161"/>
      <c r="G161"/>
      <c r="H161"/>
      <c r="J161" s="68">
        <f>IFERROR(VLOOKUP(A161,set!A:H,8,0),0)</f>
        <v>0</v>
      </c>
      <c r="K161" s="70">
        <f t="shared" si="4"/>
        <v>0</v>
      </c>
      <c r="M161" s="1" t="e">
        <f>VLOOKUP(B161,Ref.!I:K,3,0)</f>
        <v>#N/A</v>
      </c>
      <c r="N161" s="1">
        <f t="shared" si="5"/>
        <v>0</v>
      </c>
    </row>
    <row r="162" spans="1:14" x14ac:dyDescent="0.25">
      <c r="A162"/>
      <c r="B162"/>
      <c r="C162"/>
      <c r="D162" s="108"/>
      <c r="E162" s="108"/>
      <c r="F162" s="108"/>
      <c r="G162" s="108"/>
      <c r="H162" s="108"/>
      <c r="J162" s="68">
        <f>IFERROR(VLOOKUP(A162,set!A:H,8,0),0)</f>
        <v>0</v>
      </c>
      <c r="K162" s="70">
        <f t="shared" si="4"/>
        <v>0</v>
      </c>
      <c r="M162" s="1" t="e">
        <f>VLOOKUP(B162,Ref.!I:K,3,0)</f>
        <v>#N/A</v>
      </c>
      <c r="N162" s="1">
        <f t="shared" si="5"/>
        <v>0</v>
      </c>
    </row>
    <row r="163" spans="1:14" x14ac:dyDescent="0.25">
      <c r="A163"/>
      <c r="B163"/>
      <c r="C163"/>
      <c r="D163" s="108"/>
      <c r="E163" s="108"/>
      <c r="F163"/>
      <c r="G163" s="108"/>
      <c r="H163" s="108"/>
      <c r="J163" s="68">
        <f>IFERROR(VLOOKUP(A163,set!A:H,8,0),0)</f>
        <v>0</v>
      </c>
      <c r="K163" s="70">
        <f t="shared" si="4"/>
        <v>0</v>
      </c>
      <c r="M163" s="1" t="e">
        <f>VLOOKUP(B163,Ref.!I:K,3,0)</f>
        <v>#N/A</v>
      </c>
      <c r="N163" s="1">
        <f t="shared" si="5"/>
        <v>0</v>
      </c>
    </row>
    <row r="164" spans="1:14" x14ac:dyDescent="0.25">
      <c r="A164"/>
      <c r="B164"/>
      <c r="C164"/>
      <c r="D164" s="108"/>
      <c r="E164" s="108"/>
      <c r="F164" s="108"/>
      <c r="G164" s="108"/>
      <c r="H164" s="108"/>
      <c r="J164" s="68">
        <f>IFERROR(VLOOKUP(A164,set!A:H,8,0),0)</f>
        <v>0</v>
      </c>
      <c r="K164" s="70">
        <f t="shared" si="4"/>
        <v>0</v>
      </c>
      <c r="M164" s="1" t="e">
        <f>VLOOKUP(B164,Ref.!I:K,3,0)</f>
        <v>#N/A</v>
      </c>
      <c r="N164" s="1">
        <f t="shared" si="5"/>
        <v>0</v>
      </c>
    </row>
    <row r="165" spans="1:14" x14ac:dyDescent="0.25">
      <c r="A165"/>
      <c r="B165"/>
      <c r="C165"/>
      <c r="D165" s="108"/>
      <c r="E165" s="108"/>
      <c r="F165" s="108"/>
      <c r="G165" s="108"/>
      <c r="H165" s="108"/>
      <c r="J165" s="68">
        <f>IFERROR(VLOOKUP(A165,set!A:H,8,0),0)</f>
        <v>0</v>
      </c>
      <c r="K165" s="70">
        <f t="shared" si="4"/>
        <v>0</v>
      </c>
      <c r="M165" s="1" t="e">
        <f>VLOOKUP(B165,Ref.!I:K,3,0)</f>
        <v>#N/A</v>
      </c>
      <c r="N165" s="1">
        <f t="shared" si="5"/>
        <v>0</v>
      </c>
    </row>
    <row r="166" spans="1:14" x14ac:dyDescent="0.25">
      <c r="A166"/>
      <c r="B166"/>
      <c r="C166"/>
      <c r="D166" s="108"/>
      <c r="E166"/>
      <c r="F166"/>
      <c r="G166"/>
      <c r="H166" s="108"/>
      <c r="J166" s="68">
        <f>IFERROR(VLOOKUP(A166,set!A:H,8,0),0)</f>
        <v>0</v>
      </c>
      <c r="K166" s="70">
        <f t="shared" si="4"/>
        <v>0</v>
      </c>
      <c r="M166" s="1" t="e">
        <f>VLOOKUP(B166,Ref.!I:K,3,0)</f>
        <v>#N/A</v>
      </c>
      <c r="N166" s="1">
        <f t="shared" si="5"/>
        <v>0</v>
      </c>
    </row>
    <row r="167" spans="1:14" x14ac:dyDescent="0.25">
      <c r="A167"/>
      <c r="B167"/>
      <c r="C167"/>
      <c r="D167" s="108"/>
      <c r="E167" s="108"/>
      <c r="F167" s="108"/>
      <c r="G167" s="108"/>
      <c r="H167" s="108"/>
      <c r="J167" s="68">
        <f>IFERROR(VLOOKUP(A167,set!A:H,8,0),0)</f>
        <v>0</v>
      </c>
      <c r="K167" s="70">
        <f t="shared" si="4"/>
        <v>0</v>
      </c>
      <c r="M167" s="1" t="e">
        <f>VLOOKUP(B167,Ref.!I:K,3,0)</f>
        <v>#N/A</v>
      </c>
      <c r="N167" s="1">
        <f t="shared" si="5"/>
        <v>0</v>
      </c>
    </row>
    <row r="168" spans="1:14" x14ac:dyDescent="0.25">
      <c r="A168"/>
      <c r="B168"/>
      <c r="C168"/>
      <c r="D168" s="108"/>
      <c r="E168"/>
      <c r="F168"/>
      <c r="G168"/>
      <c r="H168" s="108"/>
      <c r="J168" s="68">
        <f>IFERROR(VLOOKUP(A168,set!A:H,8,0),0)</f>
        <v>0</v>
      </c>
      <c r="K168" s="70">
        <f t="shared" si="4"/>
        <v>0</v>
      </c>
      <c r="M168" s="1" t="e">
        <f>VLOOKUP(B168,Ref.!I:K,3,0)</f>
        <v>#N/A</v>
      </c>
      <c r="N168" s="1">
        <f t="shared" si="5"/>
        <v>0</v>
      </c>
    </row>
    <row r="169" spans="1:14" x14ac:dyDescent="0.25">
      <c r="A169"/>
      <c r="B169"/>
      <c r="C169"/>
      <c r="D169" s="108"/>
      <c r="E169" s="108"/>
      <c r="F169"/>
      <c r="G169" s="108"/>
      <c r="H169" s="108"/>
      <c r="J169" s="68">
        <f>IFERROR(VLOOKUP(A169,set!A:H,8,0),0)</f>
        <v>0</v>
      </c>
      <c r="K169" s="70">
        <f t="shared" si="4"/>
        <v>0</v>
      </c>
      <c r="M169" s="1" t="e">
        <f>VLOOKUP(B169,Ref.!I:K,3,0)</f>
        <v>#N/A</v>
      </c>
      <c r="N169" s="1">
        <f t="shared" si="5"/>
        <v>0</v>
      </c>
    </row>
    <row r="170" spans="1:14" x14ac:dyDescent="0.25">
      <c r="A170"/>
      <c r="B170"/>
      <c r="C170"/>
      <c r="D170" s="108"/>
      <c r="E170" s="108"/>
      <c r="F170" s="108"/>
      <c r="G170" s="108"/>
      <c r="H170" s="108"/>
      <c r="J170" s="68">
        <f>IFERROR(VLOOKUP(A170,set!A:H,8,0),0)</f>
        <v>0</v>
      </c>
      <c r="K170" s="70">
        <f t="shared" si="4"/>
        <v>0</v>
      </c>
      <c r="M170" s="1" t="e">
        <f>VLOOKUP(B170,Ref.!I:K,3,0)</f>
        <v>#N/A</v>
      </c>
      <c r="N170" s="1">
        <f t="shared" si="5"/>
        <v>0</v>
      </c>
    </row>
    <row r="171" spans="1:14" x14ac:dyDescent="0.25">
      <c r="A171"/>
      <c r="B171"/>
      <c r="C171"/>
      <c r="D171" s="108"/>
      <c r="E171" s="108"/>
      <c r="F171" s="108"/>
      <c r="G171" s="108"/>
      <c r="H171" s="108"/>
      <c r="J171" s="68">
        <f>IFERROR(VLOOKUP(A171,set!A:H,8,0),0)</f>
        <v>0</v>
      </c>
      <c r="K171" s="70">
        <f t="shared" si="4"/>
        <v>0</v>
      </c>
      <c r="M171" s="1" t="e">
        <f>VLOOKUP(B171,Ref.!I:K,3,0)</f>
        <v>#N/A</v>
      </c>
      <c r="N171" s="1">
        <f t="shared" si="5"/>
        <v>0</v>
      </c>
    </row>
    <row r="172" spans="1:14" x14ac:dyDescent="0.25">
      <c r="A172"/>
      <c r="B172"/>
      <c r="C172"/>
      <c r="D172" s="108"/>
      <c r="E172" s="108"/>
      <c r="F172" s="108"/>
      <c r="G172" s="108"/>
      <c r="H172" s="108"/>
      <c r="J172" s="68">
        <f>IFERROR(VLOOKUP(A172,set!A:H,8,0),0)</f>
        <v>0</v>
      </c>
      <c r="K172" s="70">
        <f t="shared" si="4"/>
        <v>0</v>
      </c>
      <c r="M172" s="1" t="e">
        <f>VLOOKUP(B172,Ref.!I:K,3,0)</f>
        <v>#N/A</v>
      </c>
      <c r="N172" s="1">
        <f t="shared" si="5"/>
        <v>0</v>
      </c>
    </row>
    <row r="173" spans="1:14" x14ac:dyDescent="0.25">
      <c r="A173"/>
      <c r="B173"/>
      <c r="C173"/>
      <c r="D173" s="108"/>
      <c r="E173" s="108"/>
      <c r="F173" s="108"/>
      <c r="G173" s="108"/>
      <c r="H173" s="108"/>
      <c r="J173" s="68">
        <f>IFERROR(VLOOKUP(A173,set!A:H,8,0),0)</f>
        <v>0</v>
      </c>
      <c r="K173" s="70">
        <f t="shared" si="4"/>
        <v>0</v>
      </c>
      <c r="M173" s="1" t="e">
        <f>VLOOKUP(B173,Ref.!I:K,3,0)</f>
        <v>#N/A</v>
      </c>
      <c r="N173" s="1">
        <f t="shared" si="5"/>
        <v>0</v>
      </c>
    </row>
    <row r="174" spans="1:14" x14ac:dyDescent="0.25">
      <c r="A174"/>
      <c r="B174"/>
      <c r="C174"/>
      <c r="D174" s="108"/>
      <c r="E174"/>
      <c r="F174" s="108"/>
      <c r="G174" s="108"/>
      <c r="H174" s="108"/>
      <c r="J174" s="68">
        <f>IFERROR(VLOOKUP(A174,set!A:H,8,0),0)</f>
        <v>0</v>
      </c>
      <c r="K174" s="70">
        <f t="shared" si="4"/>
        <v>0</v>
      </c>
      <c r="M174" s="1" t="e">
        <f>VLOOKUP(B174,Ref.!I:K,3,0)</f>
        <v>#N/A</v>
      </c>
      <c r="N174" s="1">
        <f t="shared" si="5"/>
        <v>0</v>
      </c>
    </row>
    <row r="175" spans="1:14" x14ac:dyDescent="0.25">
      <c r="A175"/>
      <c r="B175"/>
      <c r="C175"/>
      <c r="D175" s="108"/>
      <c r="E175" s="108"/>
      <c r="F175"/>
      <c r="G175" s="108"/>
      <c r="H175" s="108"/>
      <c r="J175" s="68">
        <f>IFERROR(VLOOKUP(A175,set!A:H,8,0),0)</f>
        <v>0</v>
      </c>
      <c r="K175" s="70">
        <f t="shared" si="4"/>
        <v>0</v>
      </c>
      <c r="M175" s="1" t="e">
        <f>VLOOKUP(B175,Ref.!I:K,3,0)</f>
        <v>#N/A</v>
      </c>
      <c r="N175" s="1">
        <f t="shared" si="5"/>
        <v>0</v>
      </c>
    </row>
    <row r="176" spans="1:14" x14ac:dyDescent="0.25">
      <c r="A176"/>
      <c r="B176"/>
      <c r="C176"/>
      <c r="D176" s="108"/>
      <c r="E176"/>
      <c r="F176" s="108"/>
      <c r="G176" s="108"/>
      <c r="H176" s="108"/>
      <c r="J176" s="68">
        <f>IFERROR(VLOOKUP(A176,set!A:H,8,0),0)</f>
        <v>0</v>
      </c>
      <c r="K176" s="70">
        <f t="shared" si="4"/>
        <v>0</v>
      </c>
      <c r="M176" s="1" t="e">
        <f>VLOOKUP(B176,Ref.!I:K,3,0)</f>
        <v>#N/A</v>
      </c>
      <c r="N176" s="1">
        <f t="shared" si="5"/>
        <v>0</v>
      </c>
    </row>
    <row r="177" spans="1:14" x14ac:dyDescent="0.25">
      <c r="A177"/>
      <c r="B177"/>
      <c r="C177"/>
      <c r="D177" s="108"/>
      <c r="E177" s="108"/>
      <c r="F177" s="108"/>
      <c r="G177" s="108"/>
      <c r="H177" s="108"/>
      <c r="J177" s="68">
        <f>IFERROR(VLOOKUP(A177,set!A:H,8,0),0)</f>
        <v>0</v>
      </c>
      <c r="K177" s="70">
        <f t="shared" si="4"/>
        <v>0</v>
      </c>
      <c r="M177" s="1" t="e">
        <f>VLOOKUP(B177,Ref.!I:K,3,0)</f>
        <v>#N/A</v>
      </c>
      <c r="N177" s="1">
        <f t="shared" si="5"/>
        <v>0</v>
      </c>
    </row>
    <row r="178" spans="1:14" x14ac:dyDescent="0.25">
      <c r="A178"/>
      <c r="B178"/>
      <c r="C178"/>
      <c r="D178" s="108"/>
      <c r="E178"/>
      <c r="F178"/>
      <c r="G178"/>
      <c r="H178" s="108"/>
      <c r="J178" s="68">
        <f>IFERROR(VLOOKUP(A178,set!A:H,8,0),0)</f>
        <v>0</v>
      </c>
      <c r="K178" s="70">
        <f t="shared" si="4"/>
        <v>0</v>
      </c>
      <c r="M178" s="1" t="e">
        <f>VLOOKUP(B178,Ref.!I:K,3,0)</f>
        <v>#N/A</v>
      </c>
      <c r="N178" s="1">
        <f t="shared" si="5"/>
        <v>0</v>
      </c>
    </row>
    <row r="179" spans="1:14" x14ac:dyDescent="0.25">
      <c r="A179"/>
      <c r="B179"/>
      <c r="C179"/>
      <c r="D179" s="108"/>
      <c r="E179"/>
      <c r="F179"/>
      <c r="G179"/>
      <c r="H179" s="108"/>
      <c r="J179" s="68">
        <f>IFERROR(VLOOKUP(A179,set!A:H,8,0),0)</f>
        <v>0</v>
      </c>
      <c r="K179" s="70">
        <f t="shared" si="4"/>
        <v>0</v>
      </c>
      <c r="M179" s="1" t="e">
        <f>VLOOKUP(B179,Ref.!I:K,3,0)</f>
        <v>#N/A</v>
      </c>
      <c r="N179" s="1">
        <f t="shared" si="5"/>
        <v>0</v>
      </c>
    </row>
    <row r="180" spans="1:14" x14ac:dyDescent="0.25">
      <c r="A180"/>
      <c r="B180"/>
      <c r="C180"/>
      <c r="D180" s="108"/>
      <c r="E180"/>
      <c r="F180"/>
      <c r="G180"/>
      <c r="H180" s="108"/>
      <c r="J180" s="68">
        <f>IFERROR(VLOOKUP(A180,set!A:H,8,0),0)</f>
        <v>0</v>
      </c>
      <c r="K180" s="70">
        <f t="shared" si="4"/>
        <v>0</v>
      </c>
      <c r="M180" s="1" t="e">
        <f>VLOOKUP(B180,Ref.!I:K,3,0)</f>
        <v>#N/A</v>
      </c>
      <c r="N180" s="1">
        <f t="shared" si="5"/>
        <v>0</v>
      </c>
    </row>
    <row r="181" spans="1:14" x14ac:dyDescent="0.25">
      <c r="A181"/>
      <c r="B181"/>
      <c r="C181"/>
      <c r="D181" s="108"/>
      <c r="E181"/>
      <c r="F181" s="108"/>
      <c r="G181" s="108"/>
      <c r="H181" s="108"/>
      <c r="J181" s="68">
        <f>IFERROR(VLOOKUP(A181,set!A:H,8,0),0)</f>
        <v>0</v>
      </c>
      <c r="K181" s="70">
        <f t="shared" si="4"/>
        <v>0</v>
      </c>
      <c r="M181" s="1" t="e">
        <f>VLOOKUP(B181,Ref.!I:K,3,0)</f>
        <v>#N/A</v>
      </c>
      <c r="N181" s="1">
        <f t="shared" si="5"/>
        <v>0</v>
      </c>
    </row>
    <row r="182" spans="1:14" x14ac:dyDescent="0.25">
      <c r="A182"/>
      <c r="B182"/>
      <c r="C182"/>
      <c r="D182" s="108"/>
      <c r="E182"/>
      <c r="F182" s="108"/>
      <c r="G182" s="108"/>
      <c r="H182" s="108"/>
      <c r="J182" s="68">
        <f>IFERROR(VLOOKUP(A182,set!A:H,8,0),0)</f>
        <v>0</v>
      </c>
      <c r="K182" s="70">
        <f t="shared" si="4"/>
        <v>0</v>
      </c>
      <c r="M182" s="1" t="e">
        <f>VLOOKUP(B182,Ref.!I:K,3,0)</f>
        <v>#N/A</v>
      </c>
      <c r="N182" s="1">
        <f t="shared" si="5"/>
        <v>0</v>
      </c>
    </row>
    <row r="183" spans="1:14" x14ac:dyDescent="0.25">
      <c r="A183"/>
      <c r="B183"/>
      <c r="C183"/>
      <c r="D183" s="108"/>
      <c r="E183"/>
      <c r="F183" s="108"/>
      <c r="G183" s="108"/>
      <c r="H183" s="108"/>
      <c r="J183" s="68">
        <f>IFERROR(VLOOKUP(A183,set!A:H,8,0),0)</f>
        <v>0</v>
      </c>
      <c r="K183" s="70">
        <f t="shared" si="4"/>
        <v>0</v>
      </c>
      <c r="M183" s="1" t="e">
        <f>VLOOKUP(B183,Ref.!I:K,3,0)</f>
        <v>#N/A</v>
      </c>
      <c r="N183" s="1">
        <f t="shared" si="5"/>
        <v>0</v>
      </c>
    </row>
    <row r="184" spans="1:14" x14ac:dyDescent="0.25">
      <c r="A184"/>
      <c r="B184"/>
      <c r="C184"/>
      <c r="D184" s="108"/>
      <c r="E184"/>
      <c r="F184"/>
      <c r="G184"/>
      <c r="H184" s="108"/>
      <c r="J184" s="68">
        <f>IFERROR(VLOOKUP(A184,set!A:H,8,0),0)</f>
        <v>0</v>
      </c>
      <c r="K184" s="70">
        <f t="shared" si="4"/>
        <v>0</v>
      </c>
      <c r="M184" s="1" t="e">
        <f>VLOOKUP(B184,Ref.!I:K,3,0)</f>
        <v>#N/A</v>
      </c>
      <c r="N184" s="1">
        <f t="shared" si="5"/>
        <v>0</v>
      </c>
    </row>
    <row r="185" spans="1:14" x14ac:dyDescent="0.25">
      <c r="A185"/>
      <c r="B185"/>
      <c r="C185"/>
      <c r="D185" s="108"/>
      <c r="E185"/>
      <c r="F185"/>
      <c r="G185"/>
      <c r="H185" s="108"/>
      <c r="J185" s="68">
        <f>IFERROR(VLOOKUP(A185,set!A:H,8,0),0)</f>
        <v>0</v>
      </c>
      <c r="K185" s="70">
        <f t="shared" si="4"/>
        <v>0</v>
      </c>
      <c r="M185" s="1" t="e">
        <f>VLOOKUP(B185,Ref.!I:K,3,0)</f>
        <v>#N/A</v>
      </c>
      <c r="N185" s="1">
        <f t="shared" si="5"/>
        <v>0</v>
      </c>
    </row>
    <row r="186" spans="1:14" x14ac:dyDescent="0.25">
      <c r="A186"/>
      <c r="B186"/>
      <c r="C186"/>
      <c r="D186" s="108"/>
      <c r="E186"/>
      <c r="F186" s="108"/>
      <c r="G186" s="108"/>
      <c r="H186" s="108"/>
      <c r="J186" s="68">
        <f>IFERROR(VLOOKUP(A186,set!A:H,8,0),0)</f>
        <v>0</v>
      </c>
      <c r="K186" s="70">
        <f t="shared" si="4"/>
        <v>0</v>
      </c>
      <c r="M186" s="1" t="e">
        <f>VLOOKUP(B186,Ref.!I:K,3,0)</f>
        <v>#N/A</v>
      </c>
      <c r="N186" s="1">
        <f t="shared" si="5"/>
        <v>0</v>
      </c>
    </row>
    <row r="187" spans="1:14" x14ac:dyDescent="0.25">
      <c r="A187"/>
      <c r="B187"/>
      <c r="C187"/>
      <c r="D187" s="108"/>
      <c r="E187"/>
      <c r="F187" s="108"/>
      <c r="G187" s="108"/>
      <c r="H187" s="108"/>
      <c r="J187" s="68">
        <f>IFERROR(VLOOKUP(A187,set!A:H,8,0),0)</f>
        <v>0</v>
      </c>
      <c r="K187" s="70">
        <f t="shared" si="4"/>
        <v>0</v>
      </c>
      <c r="M187" s="1" t="e">
        <f>VLOOKUP(B187,Ref.!I:K,3,0)</f>
        <v>#N/A</v>
      </c>
      <c r="N187" s="1">
        <f t="shared" si="5"/>
        <v>0</v>
      </c>
    </row>
    <row r="188" spans="1:14" x14ac:dyDescent="0.25">
      <c r="A188"/>
      <c r="B188"/>
      <c r="C188"/>
      <c r="D188" s="108"/>
      <c r="E188"/>
      <c r="F188"/>
      <c r="G188"/>
      <c r="H188" s="108"/>
      <c r="J188" s="68">
        <f>IFERROR(VLOOKUP(A188,set!A:H,8,0),0)</f>
        <v>0</v>
      </c>
      <c r="K188" s="70">
        <f t="shared" si="4"/>
        <v>0</v>
      </c>
      <c r="M188" s="1" t="e">
        <f>VLOOKUP(B188,Ref.!I:K,3,0)</f>
        <v>#N/A</v>
      </c>
      <c r="N188" s="1">
        <f t="shared" si="5"/>
        <v>0</v>
      </c>
    </row>
    <row r="189" spans="1:14" x14ac:dyDescent="0.25">
      <c r="A189"/>
      <c r="B189"/>
      <c r="C189"/>
      <c r="D189" s="108"/>
      <c r="E189"/>
      <c r="F189" s="108"/>
      <c r="G189" s="108"/>
      <c r="H189" s="108"/>
      <c r="J189" s="68">
        <f>IFERROR(VLOOKUP(A189,set!A:H,8,0),0)</f>
        <v>0</v>
      </c>
      <c r="K189" s="70">
        <f t="shared" si="4"/>
        <v>0</v>
      </c>
      <c r="M189" s="1" t="e">
        <f>VLOOKUP(B189,Ref.!I:K,3,0)</f>
        <v>#N/A</v>
      </c>
      <c r="N189" s="1">
        <f t="shared" si="5"/>
        <v>0</v>
      </c>
    </row>
    <row r="190" spans="1:14" x14ac:dyDescent="0.25">
      <c r="A190"/>
      <c r="B190"/>
      <c r="C190"/>
      <c r="D190"/>
      <c r="E190"/>
      <c r="F190"/>
      <c r="G190"/>
      <c r="H190"/>
      <c r="J190" s="68">
        <f>IFERROR(VLOOKUP(A190,set!A:H,8,0),0)</f>
        <v>0</v>
      </c>
      <c r="K190" s="70">
        <f t="shared" si="4"/>
        <v>0</v>
      </c>
      <c r="M190" s="1" t="e">
        <f>VLOOKUP(B190,Ref.!I:K,3,0)</f>
        <v>#N/A</v>
      </c>
      <c r="N190" s="1">
        <f t="shared" si="5"/>
        <v>0</v>
      </c>
    </row>
    <row r="191" spans="1:14" x14ac:dyDescent="0.25">
      <c r="A191"/>
      <c r="B191"/>
      <c r="C191"/>
      <c r="D191" s="108"/>
      <c r="E191"/>
      <c r="F191"/>
      <c r="G191"/>
      <c r="H191" s="108"/>
      <c r="J191" s="68">
        <f>IFERROR(VLOOKUP(A191,set!A:H,8,0),0)</f>
        <v>0</v>
      </c>
      <c r="K191" s="70">
        <f t="shared" si="4"/>
        <v>0</v>
      </c>
      <c r="M191" s="1" t="e">
        <f>VLOOKUP(B191,Ref.!I:K,3,0)</f>
        <v>#N/A</v>
      </c>
      <c r="N191" s="1">
        <f t="shared" si="5"/>
        <v>0</v>
      </c>
    </row>
    <row r="192" spans="1:14" x14ac:dyDescent="0.25">
      <c r="A192"/>
      <c r="B192"/>
      <c r="C192"/>
      <c r="D192" s="108"/>
      <c r="E192"/>
      <c r="F192"/>
      <c r="G192"/>
      <c r="H192" s="108"/>
      <c r="J192" s="68">
        <f>IFERROR(VLOOKUP(A192,set!A:H,8,0),0)</f>
        <v>0</v>
      </c>
      <c r="K192" s="70">
        <f t="shared" si="4"/>
        <v>0</v>
      </c>
      <c r="M192" s="1" t="e">
        <f>VLOOKUP(B192,Ref.!I:K,3,0)</f>
        <v>#N/A</v>
      </c>
      <c r="N192" s="1">
        <f t="shared" si="5"/>
        <v>0</v>
      </c>
    </row>
    <row r="193" spans="1:14" x14ac:dyDescent="0.25">
      <c r="A193"/>
      <c r="B193"/>
      <c r="C193"/>
      <c r="D193" s="108"/>
      <c r="E193"/>
      <c r="F193"/>
      <c r="G193"/>
      <c r="H193" s="108"/>
      <c r="J193" s="68">
        <f>IFERROR(VLOOKUP(A193,set!A:H,8,0),0)</f>
        <v>0</v>
      </c>
      <c r="K193" s="70">
        <f t="shared" si="4"/>
        <v>0</v>
      </c>
      <c r="M193" s="1" t="e">
        <f>VLOOKUP(B193,Ref.!I:K,3,0)</f>
        <v>#N/A</v>
      </c>
      <c r="N193" s="1">
        <f t="shared" si="5"/>
        <v>0</v>
      </c>
    </row>
    <row r="194" spans="1:14" x14ac:dyDescent="0.25">
      <c r="A194"/>
      <c r="B194"/>
      <c r="C194"/>
      <c r="D194" s="108"/>
      <c r="E194"/>
      <c r="F194"/>
      <c r="G194"/>
      <c r="H194" s="108"/>
      <c r="J194" s="68">
        <f>IFERROR(VLOOKUP(A194,set!A:H,8,0),0)</f>
        <v>0</v>
      </c>
      <c r="K194" s="70">
        <f t="shared" ref="K194:K257" si="6">D194-J194</f>
        <v>0</v>
      </c>
      <c r="M194" s="1" t="e">
        <f>VLOOKUP(B194,Ref.!I:K,3,0)</f>
        <v>#N/A</v>
      </c>
      <c r="N194" s="1">
        <f t="shared" si="5"/>
        <v>0</v>
      </c>
    </row>
    <row r="195" spans="1:14" x14ac:dyDescent="0.25">
      <c r="A195"/>
      <c r="B195"/>
      <c r="C195"/>
      <c r="D195" s="108"/>
      <c r="E195"/>
      <c r="F195"/>
      <c r="G195"/>
      <c r="H195" s="108"/>
      <c r="J195" s="68">
        <f>IFERROR(VLOOKUP(A195,set!A:H,8,0),0)</f>
        <v>0</v>
      </c>
      <c r="K195" s="70">
        <f t="shared" si="6"/>
        <v>0</v>
      </c>
      <c r="M195" s="1" t="e">
        <f>VLOOKUP(B195,Ref.!I:K,3,0)</f>
        <v>#N/A</v>
      </c>
      <c r="N195" s="1">
        <f t="shared" ref="N195:N258" si="7">LEN(A195)</f>
        <v>0</v>
      </c>
    </row>
    <row r="196" spans="1:14" x14ac:dyDescent="0.25">
      <c r="A196"/>
      <c r="B196"/>
      <c r="C196"/>
      <c r="D196" s="108"/>
      <c r="E196"/>
      <c r="F196"/>
      <c r="G196"/>
      <c r="H196" s="108"/>
      <c r="J196" s="68">
        <f>IFERROR(VLOOKUP(A196,set!A:H,8,0),0)</f>
        <v>0</v>
      </c>
      <c r="K196" s="70">
        <f t="shared" si="6"/>
        <v>0</v>
      </c>
      <c r="M196" s="1" t="e">
        <f>VLOOKUP(B196,Ref.!I:K,3,0)</f>
        <v>#N/A</v>
      </c>
      <c r="N196" s="1">
        <f t="shared" si="7"/>
        <v>0</v>
      </c>
    </row>
    <row r="197" spans="1:14" x14ac:dyDescent="0.25">
      <c r="A197"/>
      <c r="B197"/>
      <c r="C197"/>
      <c r="D197" s="108"/>
      <c r="E197"/>
      <c r="F197"/>
      <c r="G197"/>
      <c r="H197" s="108"/>
      <c r="J197" s="68">
        <f>IFERROR(VLOOKUP(A197,set!A:H,8,0),0)</f>
        <v>0</v>
      </c>
      <c r="K197" s="70">
        <f t="shared" si="6"/>
        <v>0</v>
      </c>
      <c r="M197" s="1" t="e">
        <f>VLOOKUP(B197,Ref.!I:K,3,0)</f>
        <v>#N/A</v>
      </c>
      <c r="N197" s="1">
        <f t="shared" si="7"/>
        <v>0</v>
      </c>
    </row>
    <row r="198" spans="1:14" x14ac:dyDescent="0.25">
      <c r="A198"/>
      <c r="B198"/>
      <c r="C198"/>
      <c r="D198" s="108"/>
      <c r="E198"/>
      <c r="F198"/>
      <c r="G198"/>
      <c r="H198" s="108"/>
      <c r="J198" s="68">
        <f>IFERROR(VLOOKUP(A198,set!A:H,8,0),0)</f>
        <v>0</v>
      </c>
      <c r="K198" s="70">
        <f t="shared" si="6"/>
        <v>0</v>
      </c>
      <c r="M198" s="1" t="e">
        <f>VLOOKUP(B198,Ref.!I:K,3,0)</f>
        <v>#N/A</v>
      </c>
      <c r="N198" s="1">
        <f t="shared" si="7"/>
        <v>0</v>
      </c>
    </row>
    <row r="199" spans="1:14" x14ac:dyDescent="0.25">
      <c r="A199"/>
      <c r="B199"/>
      <c r="C199"/>
      <c r="D199" s="108"/>
      <c r="E199" s="108"/>
      <c r="F199" s="108"/>
      <c r="G199" s="108"/>
      <c r="H199" s="108"/>
      <c r="J199" s="68">
        <f>IFERROR(VLOOKUP(A199,set!A:H,8,0),0)</f>
        <v>0</v>
      </c>
      <c r="K199" s="70">
        <f t="shared" si="6"/>
        <v>0</v>
      </c>
      <c r="M199" s="1" t="e">
        <f>VLOOKUP(B199,Ref.!I:K,3,0)</f>
        <v>#N/A</v>
      </c>
      <c r="N199" s="1">
        <f t="shared" si="7"/>
        <v>0</v>
      </c>
    </row>
    <row r="200" spans="1:14" x14ac:dyDescent="0.25">
      <c r="A200"/>
      <c r="B200"/>
      <c r="C200"/>
      <c r="D200" s="108"/>
      <c r="E200" s="108"/>
      <c r="F200" s="108"/>
      <c r="G200" s="108"/>
      <c r="H200" s="108"/>
      <c r="J200" s="68">
        <f>IFERROR(VLOOKUP(A200,set!A:H,8,0),0)</f>
        <v>0</v>
      </c>
      <c r="K200" s="70">
        <f t="shared" si="6"/>
        <v>0</v>
      </c>
      <c r="M200" s="1" t="e">
        <f>VLOOKUP(B200,Ref.!I:K,3,0)</f>
        <v>#N/A</v>
      </c>
      <c r="N200" s="1">
        <f t="shared" si="7"/>
        <v>0</v>
      </c>
    </row>
    <row r="201" spans="1:14" x14ac:dyDescent="0.25">
      <c r="A201"/>
      <c r="B201"/>
      <c r="C201"/>
      <c r="D201" s="108"/>
      <c r="E201" s="108"/>
      <c r="F201" s="108"/>
      <c r="G201" s="108"/>
      <c r="H201" s="108"/>
      <c r="J201" s="68">
        <f>IFERROR(VLOOKUP(A201,set!A:H,8,0),0)</f>
        <v>0</v>
      </c>
      <c r="K201" s="70">
        <f t="shared" si="6"/>
        <v>0</v>
      </c>
      <c r="M201" s="1" t="e">
        <f>VLOOKUP(B201,Ref.!I:K,3,0)</f>
        <v>#N/A</v>
      </c>
      <c r="N201" s="1">
        <f t="shared" si="7"/>
        <v>0</v>
      </c>
    </row>
    <row r="202" spans="1:14" x14ac:dyDescent="0.25">
      <c r="A202"/>
      <c r="B202"/>
      <c r="C202"/>
      <c r="D202" s="108"/>
      <c r="E202" s="108"/>
      <c r="F202" s="108"/>
      <c r="G202"/>
      <c r="H202" s="108"/>
      <c r="J202" s="68">
        <f>IFERROR(VLOOKUP(A202,set!A:H,8,0),0)</f>
        <v>0</v>
      </c>
      <c r="K202" s="70">
        <f t="shared" si="6"/>
        <v>0</v>
      </c>
      <c r="M202" s="1" t="e">
        <f>VLOOKUP(B202,Ref.!I:K,3,0)</f>
        <v>#N/A</v>
      </c>
      <c r="N202" s="1">
        <f t="shared" si="7"/>
        <v>0</v>
      </c>
    </row>
    <row r="203" spans="1:14" x14ac:dyDescent="0.25">
      <c r="A203"/>
      <c r="B203"/>
      <c r="C203"/>
      <c r="D203"/>
      <c r="E203"/>
      <c r="F203"/>
      <c r="G203"/>
      <c r="H203"/>
      <c r="J203" s="68">
        <f>IFERROR(VLOOKUP(A203,set!A:H,8,0),0)</f>
        <v>0</v>
      </c>
      <c r="K203" s="70">
        <f t="shared" si="6"/>
        <v>0</v>
      </c>
      <c r="M203" s="1" t="e">
        <f>VLOOKUP(B203,Ref.!I:K,3,0)</f>
        <v>#N/A</v>
      </c>
      <c r="N203" s="1">
        <f t="shared" si="7"/>
        <v>0</v>
      </c>
    </row>
    <row r="204" spans="1:14" x14ac:dyDescent="0.25">
      <c r="A204"/>
      <c r="B204"/>
      <c r="C204"/>
      <c r="D204"/>
      <c r="E204"/>
      <c r="F204"/>
      <c r="G204"/>
      <c r="H204"/>
      <c r="J204" s="68">
        <f>IFERROR(VLOOKUP(A204,set!A:H,8,0),0)</f>
        <v>0</v>
      </c>
      <c r="K204" s="70">
        <f t="shared" si="6"/>
        <v>0</v>
      </c>
      <c r="M204" s="1" t="e">
        <f>VLOOKUP(B204,Ref.!I:K,3,0)</f>
        <v>#N/A</v>
      </c>
      <c r="N204" s="1">
        <f t="shared" si="7"/>
        <v>0</v>
      </c>
    </row>
    <row r="205" spans="1:14" x14ac:dyDescent="0.25">
      <c r="A205"/>
      <c r="B205"/>
      <c r="C205"/>
      <c r="D205"/>
      <c r="E205"/>
      <c r="F205"/>
      <c r="G205"/>
      <c r="H205"/>
      <c r="J205" s="68">
        <f>IFERROR(VLOOKUP(A205,set!A:H,8,0),0)</f>
        <v>0</v>
      </c>
      <c r="K205" s="70">
        <f t="shared" si="6"/>
        <v>0</v>
      </c>
      <c r="M205" s="1" t="e">
        <f>VLOOKUP(B205,Ref.!I:K,3,0)</f>
        <v>#N/A</v>
      </c>
      <c r="N205" s="1">
        <f t="shared" si="7"/>
        <v>0</v>
      </c>
    </row>
    <row r="206" spans="1:14" x14ac:dyDescent="0.25">
      <c r="A206"/>
      <c r="B206"/>
      <c r="C206"/>
      <c r="D206"/>
      <c r="E206"/>
      <c r="F206"/>
      <c r="G206"/>
      <c r="H206"/>
      <c r="J206" s="68">
        <f>IFERROR(VLOOKUP(A206,set!A:H,8,0),0)</f>
        <v>0</v>
      </c>
      <c r="K206" s="70">
        <f t="shared" si="6"/>
        <v>0</v>
      </c>
      <c r="M206" s="1" t="e">
        <f>VLOOKUP(B206,Ref.!I:K,3,0)</f>
        <v>#N/A</v>
      </c>
      <c r="N206" s="1">
        <f t="shared" si="7"/>
        <v>0</v>
      </c>
    </row>
    <row r="207" spans="1:14" x14ac:dyDescent="0.25">
      <c r="A207"/>
      <c r="B207"/>
      <c r="C207"/>
      <c r="D207"/>
      <c r="E207"/>
      <c r="F207"/>
      <c r="G207"/>
      <c r="H207"/>
      <c r="J207" s="68">
        <f>IFERROR(VLOOKUP(A207,set!A:H,8,0),0)</f>
        <v>0</v>
      </c>
      <c r="K207" s="70">
        <f t="shared" si="6"/>
        <v>0</v>
      </c>
      <c r="M207" s="1" t="e">
        <f>VLOOKUP(B207,Ref.!I:K,3,0)</f>
        <v>#N/A</v>
      </c>
      <c r="N207" s="1">
        <f t="shared" si="7"/>
        <v>0</v>
      </c>
    </row>
    <row r="208" spans="1:14" x14ac:dyDescent="0.25">
      <c r="A208"/>
      <c r="B208"/>
      <c r="C208"/>
      <c r="D208" s="108"/>
      <c r="E208" s="108"/>
      <c r="F208" s="108"/>
      <c r="G208"/>
      <c r="H208" s="108"/>
      <c r="J208" s="68">
        <f>IFERROR(VLOOKUP(A208,set!A:H,8,0),0)</f>
        <v>0</v>
      </c>
      <c r="K208" s="70">
        <f t="shared" si="6"/>
        <v>0</v>
      </c>
      <c r="M208" s="1" t="e">
        <f>VLOOKUP(B208,Ref.!I:K,3,0)</f>
        <v>#N/A</v>
      </c>
      <c r="N208" s="1">
        <f t="shared" si="7"/>
        <v>0</v>
      </c>
    </row>
    <row r="209" spans="1:14" x14ac:dyDescent="0.25">
      <c r="A209"/>
      <c r="B209"/>
      <c r="C209"/>
      <c r="D209"/>
      <c r="E209"/>
      <c r="F209"/>
      <c r="G209"/>
      <c r="H209"/>
      <c r="J209" s="68">
        <f>IFERROR(VLOOKUP(A209,set!A:H,8,0),0)</f>
        <v>0</v>
      </c>
      <c r="K209" s="70">
        <f t="shared" si="6"/>
        <v>0</v>
      </c>
      <c r="M209" s="1" t="e">
        <f>VLOOKUP(B209,Ref.!I:K,3,0)</f>
        <v>#N/A</v>
      </c>
      <c r="N209" s="1">
        <f t="shared" si="7"/>
        <v>0</v>
      </c>
    </row>
    <row r="210" spans="1:14" x14ac:dyDescent="0.25">
      <c r="A210"/>
      <c r="B210"/>
      <c r="C210"/>
      <c r="D210"/>
      <c r="E210"/>
      <c r="F210"/>
      <c r="G210"/>
      <c r="H210"/>
      <c r="J210" s="68">
        <f>IFERROR(VLOOKUP(A210,set!A:H,8,0),0)</f>
        <v>0</v>
      </c>
      <c r="K210" s="70">
        <f t="shared" si="6"/>
        <v>0</v>
      </c>
      <c r="M210" s="1" t="e">
        <f>VLOOKUP(B210,Ref.!I:K,3,0)</f>
        <v>#N/A</v>
      </c>
      <c r="N210" s="1">
        <f t="shared" si="7"/>
        <v>0</v>
      </c>
    </row>
    <row r="211" spans="1:14" x14ac:dyDescent="0.25">
      <c r="A211"/>
      <c r="B211"/>
      <c r="C211"/>
      <c r="D211" s="108"/>
      <c r="E211"/>
      <c r="F211"/>
      <c r="G211"/>
      <c r="H211" s="108"/>
      <c r="J211" s="68">
        <f>IFERROR(VLOOKUP(A211,set!A:H,8,0),0)</f>
        <v>0</v>
      </c>
      <c r="K211" s="70">
        <f t="shared" si="6"/>
        <v>0</v>
      </c>
      <c r="M211" s="1" t="e">
        <f>VLOOKUP(B211,Ref.!I:K,3,0)</f>
        <v>#N/A</v>
      </c>
      <c r="N211" s="1">
        <f t="shared" si="7"/>
        <v>0</v>
      </c>
    </row>
    <row r="212" spans="1:14" x14ac:dyDescent="0.25">
      <c r="A212"/>
      <c r="B212"/>
      <c r="C212"/>
      <c r="D212"/>
      <c r="E212"/>
      <c r="F212"/>
      <c r="G212"/>
      <c r="H212"/>
      <c r="J212" s="68">
        <f>IFERROR(VLOOKUP(A212,set!A:H,8,0),0)</f>
        <v>0</v>
      </c>
      <c r="K212" s="70">
        <f t="shared" si="6"/>
        <v>0</v>
      </c>
      <c r="M212" s="1" t="e">
        <f>VLOOKUP(B212,Ref.!I:K,3,0)</f>
        <v>#N/A</v>
      </c>
      <c r="N212" s="1">
        <f t="shared" si="7"/>
        <v>0</v>
      </c>
    </row>
    <row r="213" spans="1:14" x14ac:dyDescent="0.25">
      <c r="A213"/>
      <c r="B213"/>
      <c r="C213"/>
      <c r="D213"/>
      <c r="E213"/>
      <c r="F213"/>
      <c r="G213"/>
      <c r="H213"/>
      <c r="J213" s="68">
        <f>IFERROR(VLOOKUP(A213,set!A:H,8,0),0)</f>
        <v>0</v>
      </c>
      <c r="K213" s="70">
        <f t="shared" si="6"/>
        <v>0</v>
      </c>
      <c r="M213" s="1" t="e">
        <f>VLOOKUP(B213,Ref.!I:K,3,0)</f>
        <v>#N/A</v>
      </c>
      <c r="N213" s="1">
        <f t="shared" si="7"/>
        <v>0</v>
      </c>
    </row>
    <row r="214" spans="1:14" x14ac:dyDescent="0.25">
      <c r="A214"/>
      <c r="B214"/>
      <c r="C214"/>
      <c r="D214"/>
      <c r="E214" s="108"/>
      <c r="F214" s="108"/>
      <c r="G214"/>
      <c r="H214"/>
      <c r="J214" s="68">
        <f>IFERROR(VLOOKUP(A214,set!A:H,8,0),0)</f>
        <v>0</v>
      </c>
      <c r="K214" s="70">
        <f t="shared" si="6"/>
        <v>0</v>
      </c>
      <c r="M214" s="1" t="e">
        <f>VLOOKUP(B214,Ref.!I:K,3,0)</f>
        <v>#N/A</v>
      </c>
      <c r="N214" s="1">
        <f t="shared" si="7"/>
        <v>0</v>
      </c>
    </row>
    <row r="215" spans="1:14" x14ac:dyDescent="0.25">
      <c r="A215"/>
      <c r="B215"/>
      <c r="C215"/>
      <c r="D215"/>
      <c r="E215"/>
      <c r="F215"/>
      <c r="G215"/>
      <c r="H215"/>
      <c r="J215" s="68">
        <f>IFERROR(VLOOKUP(A215,set!A:H,8,0),0)</f>
        <v>0</v>
      </c>
      <c r="K215" s="70">
        <f t="shared" si="6"/>
        <v>0</v>
      </c>
      <c r="M215" s="1" t="e">
        <f>VLOOKUP(B215,Ref.!I:K,3,0)</f>
        <v>#N/A</v>
      </c>
      <c r="N215" s="1">
        <f t="shared" si="7"/>
        <v>0</v>
      </c>
    </row>
    <row r="216" spans="1:14" x14ac:dyDescent="0.25">
      <c r="A216"/>
      <c r="B216"/>
      <c r="C216"/>
      <c r="D216" s="108"/>
      <c r="E216" s="108"/>
      <c r="F216" s="108"/>
      <c r="G216" s="108"/>
      <c r="H216" s="108"/>
      <c r="J216" s="68">
        <f>IFERROR(VLOOKUP(A216,set!A:H,8,0),0)</f>
        <v>0</v>
      </c>
      <c r="K216" s="70">
        <f t="shared" si="6"/>
        <v>0</v>
      </c>
      <c r="M216" s="1" t="e">
        <f>VLOOKUP(B216,Ref.!I:K,3,0)</f>
        <v>#N/A</v>
      </c>
      <c r="N216" s="1">
        <f t="shared" si="7"/>
        <v>0</v>
      </c>
    </row>
    <row r="217" spans="1:14" x14ac:dyDescent="0.25">
      <c r="A217"/>
      <c r="B217"/>
      <c r="C217"/>
      <c r="D217" s="108"/>
      <c r="E217" s="108"/>
      <c r="F217" s="108"/>
      <c r="G217"/>
      <c r="H217" s="108"/>
      <c r="J217" s="68">
        <f>IFERROR(VLOOKUP(A217,set!A:H,8,0),0)</f>
        <v>0</v>
      </c>
      <c r="K217" s="70">
        <f t="shared" si="6"/>
        <v>0</v>
      </c>
      <c r="M217" s="1" t="e">
        <f>VLOOKUP(B217,Ref.!I:K,3,0)</f>
        <v>#N/A</v>
      </c>
      <c r="N217" s="1">
        <f t="shared" si="7"/>
        <v>0</v>
      </c>
    </row>
    <row r="218" spans="1:14" x14ac:dyDescent="0.25">
      <c r="A218"/>
      <c r="B218"/>
      <c r="C218"/>
      <c r="D218"/>
      <c r="E218"/>
      <c r="F218"/>
      <c r="G218"/>
      <c r="H218"/>
      <c r="J218" s="68">
        <f>IFERROR(VLOOKUP(A218,set!A:H,8,0),0)</f>
        <v>0</v>
      </c>
      <c r="K218" s="70">
        <f t="shared" si="6"/>
        <v>0</v>
      </c>
      <c r="M218" s="1" t="e">
        <f>VLOOKUP(B218,Ref.!I:K,3,0)</f>
        <v>#N/A</v>
      </c>
      <c r="N218" s="1">
        <f t="shared" si="7"/>
        <v>0</v>
      </c>
    </row>
    <row r="219" spans="1:14" x14ac:dyDescent="0.25">
      <c r="A219"/>
      <c r="B219"/>
      <c r="C219"/>
      <c r="D219"/>
      <c r="E219"/>
      <c r="F219"/>
      <c r="G219"/>
      <c r="H219"/>
      <c r="J219" s="68">
        <f>IFERROR(VLOOKUP(A219,set!A:H,8,0),0)</f>
        <v>0</v>
      </c>
      <c r="K219" s="70">
        <f t="shared" si="6"/>
        <v>0</v>
      </c>
      <c r="M219" s="1" t="e">
        <f>VLOOKUP(B219,Ref.!I:K,3,0)</f>
        <v>#N/A</v>
      </c>
      <c r="N219" s="1">
        <f t="shared" si="7"/>
        <v>0</v>
      </c>
    </row>
    <row r="220" spans="1:14" x14ac:dyDescent="0.25">
      <c r="A220"/>
      <c r="B220"/>
      <c r="C220"/>
      <c r="D220" s="108"/>
      <c r="E220"/>
      <c r="F220"/>
      <c r="G220"/>
      <c r="H220" s="108"/>
      <c r="J220" s="68">
        <f>IFERROR(VLOOKUP(A220,set!A:H,8,0),0)</f>
        <v>0</v>
      </c>
      <c r="K220" s="70">
        <f t="shared" si="6"/>
        <v>0</v>
      </c>
      <c r="M220" s="1" t="e">
        <f>VLOOKUP(B220,Ref.!I:K,3,0)</f>
        <v>#N/A</v>
      </c>
      <c r="N220" s="1">
        <f t="shared" si="7"/>
        <v>0</v>
      </c>
    </row>
    <row r="221" spans="1:14" x14ac:dyDescent="0.25">
      <c r="A221"/>
      <c r="B221"/>
      <c r="C221"/>
      <c r="D221" s="108"/>
      <c r="E221" s="108"/>
      <c r="F221" s="108"/>
      <c r="G221"/>
      <c r="H221" s="108"/>
      <c r="J221" s="68">
        <f>IFERROR(VLOOKUP(A221,set!A:H,8,0),0)</f>
        <v>0</v>
      </c>
      <c r="K221" s="70">
        <f t="shared" si="6"/>
        <v>0</v>
      </c>
      <c r="M221" s="1" t="e">
        <f>VLOOKUP(B221,Ref.!I:K,3,0)</f>
        <v>#N/A</v>
      </c>
      <c r="N221" s="1">
        <f t="shared" si="7"/>
        <v>0</v>
      </c>
    </row>
    <row r="222" spans="1:14" x14ac:dyDescent="0.25">
      <c r="A222"/>
      <c r="B222"/>
      <c r="C222"/>
      <c r="D222" s="108"/>
      <c r="E222"/>
      <c r="F222"/>
      <c r="G222"/>
      <c r="H222" s="108"/>
      <c r="J222" s="68">
        <f>IFERROR(VLOOKUP(A222,set!A:H,8,0),0)</f>
        <v>0</v>
      </c>
      <c r="K222" s="70">
        <f t="shared" si="6"/>
        <v>0</v>
      </c>
      <c r="M222" s="1" t="e">
        <f>VLOOKUP(B222,Ref.!I:K,3,0)</f>
        <v>#N/A</v>
      </c>
      <c r="N222" s="1">
        <f t="shared" si="7"/>
        <v>0</v>
      </c>
    </row>
    <row r="223" spans="1:14" x14ac:dyDescent="0.25">
      <c r="A223"/>
      <c r="B223"/>
      <c r="C223"/>
      <c r="D223" s="108"/>
      <c r="E223" s="108"/>
      <c r="F223" s="108"/>
      <c r="G223" s="108"/>
      <c r="H223"/>
      <c r="J223" s="68">
        <f>IFERROR(VLOOKUP(A223,set!A:H,8,0),0)</f>
        <v>0</v>
      </c>
      <c r="K223" s="70">
        <f t="shared" si="6"/>
        <v>0</v>
      </c>
      <c r="M223" s="1" t="e">
        <f>VLOOKUP(B223,Ref.!I:K,3,0)</f>
        <v>#N/A</v>
      </c>
      <c r="N223" s="1">
        <f t="shared" si="7"/>
        <v>0</v>
      </c>
    </row>
    <row r="224" spans="1:14" x14ac:dyDescent="0.25">
      <c r="A224"/>
      <c r="B224"/>
      <c r="C224"/>
      <c r="D224"/>
      <c r="E224"/>
      <c r="F224"/>
      <c r="G224"/>
      <c r="H224"/>
      <c r="J224" s="68">
        <f>IFERROR(VLOOKUP(A224,set!A:H,8,0),0)</f>
        <v>0</v>
      </c>
      <c r="K224" s="70">
        <f t="shared" si="6"/>
        <v>0</v>
      </c>
      <c r="M224" s="1" t="e">
        <f>VLOOKUP(B224,Ref.!I:K,3,0)</f>
        <v>#N/A</v>
      </c>
      <c r="N224" s="1">
        <f t="shared" si="7"/>
        <v>0</v>
      </c>
    </row>
    <row r="225" spans="1:14" x14ac:dyDescent="0.25">
      <c r="A225"/>
      <c r="B225"/>
      <c r="C225"/>
      <c r="D225" s="108"/>
      <c r="E225"/>
      <c r="F225"/>
      <c r="G225"/>
      <c r="H225" s="108"/>
      <c r="J225" s="68">
        <f>IFERROR(VLOOKUP(A225,set!A:H,8,0),0)</f>
        <v>0</v>
      </c>
      <c r="K225" s="70">
        <f t="shared" si="6"/>
        <v>0</v>
      </c>
      <c r="M225" s="1" t="e">
        <f>VLOOKUP(B225,Ref.!I:K,3,0)</f>
        <v>#N/A</v>
      </c>
      <c r="N225" s="1">
        <f t="shared" si="7"/>
        <v>0</v>
      </c>
    </row>
    <row r="226" spans="1:14" x14ac:dyDescent="0.25">
      <c r="A226"/>
      <c r="B226"/>
      <c r="C226"/>
      <c r="D226"/>
      <c r="E226"/>
      <c r="F226"/>
      <c r="G226"/>
      <c r="H226"/>
      <c r="J226" s="68">
        <f>IFERROR(VLOOKUP(A226,set!A:H,8,0),0)</f>
        <v>0</v>
      </c>
      <c r="K226" s="70">
        <f t="shared" si="6"/>
        <v>0</v>
      </c>
      <c r="M226" s="1" t="e">
        <f>VLOOKUP(B226,Ref.!I:K,3,0)</f>
        <v>#N/A</v>
      </c>
      <c r="N226" s="1">
        <f t="shared" si="7"/>
        <v>0</v>
      </c>
    </row>
    <row r="227" spans="1:14" x14ac:dyDescent="0.25">
      <c r="A227"/>
      <c r="B227"/>
      <c r="C227"/>
      <c r="D227"/>
      <c r="E227"/>
      <c r="F227"/>
      <c r="G227"/>
      <c r="H227"/>
      <c r="J227" s="68">
        <f>IFERROR(VLOOKUP(A227,set!A:H,8,0),0)</f>
        <v>0</v>
      </c>
      <c r="K227" s="70">
        <f t="shared" si="6"/>
        <v>0</v>
      </c>
      <c r="M227" s="1" t="e">
        <f>VLOOKUP(B227,Ref.!I:K,3,0)</f>
        <v>#N/A</v>
      </c>
      <c r="N227" s="1">
        <f t="shared" si="7"/>
        <v>0</v>
      </c>
    </row>
    <row r="228" spans="1:14" x14ac:dyDescent="0.25">
      <c r="A228"/>
      <c r="B228"/>
      <c r="C228"/>
      <c r="D228"/>
      <c r="E228"/>
      <c r="F228"/>
      <c r="G228"/>
      <c r="H228"/>
      <c r="J228" s="68">
        <f>IFERROR(VLOOKUP(A228,set!A:H,8,0),0)</f>
        <v>0</v>
      </c>
      <c r="K228" s="70">
        <f t="shared" si="6"/>
        <v>0</v>
      </c>
      <c r="M228" s="1" t="e">
        <f>VLOOKUP(B228,Ref.!I:K,3,0)</f>
        <v>#N/A</v>
      </c>
      <c r="N228" s="1">
        <f t="shared" si="7"/>
        <v>0</v>
      </c>
    </row>
    <row r="229" spans="1:14" x14ac:dyDescent="0.25">
      <c r="A229"/>
      <c r="B229"/>
      <c r="C229"/>
      <c r="D229"/>
      <c r="E229"/>
      <c r="F229"/>
      <c r="G229"/>
      <c r="H229"/>
      <c r="J229" s="68">
        <f>IFERROR(VLOOKUP(A229,set!A:H,8,0),0)</f>
        <v>0</v>
      </c>
      <c r="K229" s="70">
        <f t="shared" si="6"/>
        <v>0</v>
      </c>
      <c r="M229" s="1" t="e">
        <f>VLOOKUP(B229,Ref.!I:K,3,0)</f>
        <v>#N/A</v>
      </c>
      <c r="N229" s="1">
        <f t="shared" si="7"/>
        <v>0</v>
      </c>
    </row>
    <row r="230" spans="1:14" x14ac:dyDescent="0.25">
      <c r="A230"/>
      <c r="B230"/>
      <c r="C230"/>
      <c r="D230"/>
      <c r="E230"/>
      <c r="F230"/>
      <c r="G230"/>
      <c r="H230"/>
      <c r="J230" s="68">
        <f>IFERROR(VLOOKUP(A230,set!A:H,8,0),0)</f>
        <v>0</v>
      </c>
      <c r="K230" s="70">
        <f t="shared" si="6"/>
        <v>0</v>
      </c>
      <c r="M230" s="1" t="e">
        <f>VLOOKUP(B230,Ref.!I:K,3,0)</f>
        <v>#N/A</v>
      </c>
      <c r="N230" s="1">
        <f t="shared" si="7"/>
        <v>0</v>
      </c>
    </row>
    <row r="231" spans="1:14" x14ac:dyDescent="0.25">
      <c r="A231"/>
      <c r="B231"/>
      <c r="C231"/>
      <c r="D231"/>
      <c r="E231"/>
      <c r="F231"/>
      <c r="G231"/>
      <c r="H231"/>
      <c r="J231" s="68">
        <f>IFERROR(VLOOKUP(A231,set!A:H,8,0),0)</f>
        <v>0</v>
      </c>
      <c r="K231" s="70">
        <f t="shared" si="6"/>
        <v>0</v>
      </c>
      <c r="M231" s="1" t="e">
        <f>VLOOKUP(B231,Ref.!I:K,3,0)</f>
        <v>#N/A</v>
      </c>
      <c r="N231" s="1">
        <f t="shared" si="7"/>
        <v>0</v>
      </c>
    </row>
    <row r="232" spans="1:14" x14ac:dyDescent="0.25">
      <c r="A232"/>
      <c r="B232"/>
      <c r="C232"/>
      <c r="D232" s="108"/>
      <c r="E232"/>
      <c r="F232"/>
      <c r="G232"/>
      <c r="H232" s="108"/>
      <c r="J232" s="68">
        <f>IFERROR(VLOOKUP(A232,set!A:H,8,0),0)</f>
        <v>0</v>
      </c>
      <c r="K232" s="70">
        <f t="shared" si="6"/>
        <v>0</v>
      </c>
      <c r="M232" s="1" t="e">
        <f>VLOOKUP(B232,Ref.!I:K,3,0)</f>
        <v>#N/A</v>
      </c>
      <c r="N232" s="1">
        <f t="shared" si="7"/>
        <v>0</v>
      </c>
    </row>
    <row r="233" spans="1:14" x14ac:dyDescent="0.25">
      <c r="A233"/>
      <c r="B233"/>
      <c r="C233"/>
      <c r="D233"/>
      <c r="E233"/>
      <c r="F233"/>
      <c r="G233"/>
      <c r="H233"/>
      <c r="J233" s="68">
        <f>IFERROR(VLOOKUP(A233,set!A:H,8,0),0)</f>
        <v>0</v>
      </c>
      <c r="K233" s="70">
        <f t="shared" si="6"/>
        <v>0</v>
      </c>
      <c r="M233" s="1" t="e">
        <f>VLOOKUP(B233,Ref.!I:K,3,0)</f>
        <v>#N/A</v>
      </c>
      <c r="N233" s="1">
        <f t="shared" si="7"/>
        <v>0</v>
      </c>
    </row>
    <row r="234" spans="1:14" x14ac:dyDescent="0.25">
      <c r="A234"/>
      <c r="B234"/>
      <c r="C234"/>
      <c r="D234"/>
      <c r="E234" s="108"/>
      <c r="F234" s="108"/>
      <c r="G234"/>
      <c r="H234"/>
      <c r="J234" s="68">
        <f>IFERROR(VLOOKUP(A234,set!A:H,8,0),0)</f>
        <v>0</v>
      </c>
      <c r="K234" s="70">
        <f t="shared" si="6"/>
        <v>0</v>
      </c>
      <c r="M234" s="1" t="e">
        <f>VLOOKUP(B234,Ref.!I:K,3,0)</f>
        <v>#N/A</v>
      </c>
      <c r="N234" s="1">
        <f t="shared" si="7"/>
        <v>0</v>
      </c>
    </row>
    <row r="235" spans="1:14" x14ac:dyDescent="0.25">
      <c r="A235"/>
      <c r="B235"/>
      <c r="C235"/>
      <c r="D235"/>
      <c r="E235"/>
      <c r="F235"/>
      <c r="G235"/>
      <c r="H235"/>
      <c r="J235" s="68">
        <f>IFERROR(VLOOKUP(A235,set!A:H,8,0),0)</f>
        <v>0</v>
      </c>
      <c r="K235" s="70">
        <f t="shared" si="6"/>
        <v>0</v>
      </c>
      <c r="M235" s="1" t="e">
        <f>VLOOKUP(B235,Ref.!I:K,3,0)</f>
        <v>#N/A</v>
      </c>
      <c r="N235" s="1">
        <f t="shared" si="7"/>
        <v>0</v>
      </c>
    </row>
    <row r="236" spans="1:14" x14ac:dyDescent="0.25">
      <c r="A236"/>
      <c r="B236"/>
      <c r="C236"/>
      <c r="D236"/>
      <c r="E236"/>
      <c r="F236" s="108"/>
      <c r="G236" s="108"/>
      <c r="H236" s="108"/>
      <c r="J236" s="68">
        <f>IFERROR(VLOOKUP(A236,set!A:H,8,0),0)</f>
        <v>0</v>
      </c>
      <c r="K236" s="70">
        <f t="shared" si="6"/>
        <v>0</v>
      </c>
      <c r="M236" s="1" t="e">
        <f>VLOOKUP(B236,Ref.!I:K,3,0)</f>
        <v>#N/A</v>
      </c>
      <c r="N236" s="1">
        <f t="shared" si="7"/>
        <v>0</v>
      </c>
    </row>
    <row r="237" spans="1:14" x14ac:dyDescent="0.25">
      <c r="A237"/>
      <c r="B237"/>
      <c r="C237"/>
      <c r="D237"/>
      <c r="E237"/>
      <c r="F237"/>
      <c r="G237"/>
      <c r="H237"/>
      <c r="J237" s="68">
        <f>IFERROR(VLOOKUP(A237,set!A:H,8,0),0)</f>
        <v>0</v>
      </c>
      <c r="K237" s="70">
        <f t="shared" si="6"/>
        <v>0</v>
      </c>
      <c r="M237" s="1" t="e">
        <f>VLOOKUP(B237,Ref.!I:K,3,0)</f>
        <v>#N/A</v>
      </c>
      <c r="N237" s="1">
        <f t="shared" si="7"/>
        <v>0</v>
      </c>
    </row>
    <row r="238" spans="1:14" x14ac:dyDescent="0.25">
      <c r="A238"/>
      <c r="B238"/>
      <c r="C238"/>
      <c r="D238"/>
      <c r="E238"/>
      <c r="F238"/>
      <c r="G238"/>
      <c r="H238"/>
      <c r="J238" s="68">
        <f>IFERROR(VLOOKUP(A238,set!A:H,8,0),0)</f>
        <v>0</v>
      </c>
      <c r="K238" s="70">
        <f t="shared" si="6"/>
        <v>0</v>
      </c>
      <c r="M238" s="1" t="e">
        <f>VLOOKUP(B238,Ref.!I:K,3,0)</f>
        <v>#N/A</v>
      </c>
      <c r="N238" s="1">
        <f t="shared" si="7"/>
        <v>0</v>
      </c>
    </row>
    <row r="239" spans="1:14" x14ac:dyDescent="0.25">
      <c r="A239"/>
      <c r="B239"/>
      <c r="C239"/>
      <c r="D239"/>
      <c r="E239"/>
      <c r="F239"/>
      <c r="G239"/>
      <c r="H239"/>
      <c r="J239" s="68">
        <f>IFERROR(VLOOKUP(A239,set!A:H,8,0),0)</f>
        <v>0</v>
      </c>
      <c r="K239" s="70">
        <f t="shared" si="6"/>
        <v>0</v>
      </c>
      <c r="M239" s="1" t="e">
        <f>VLOOKUP(B239,Ref.!I:K,3,0)</f>
        <v>#N/A</v>
      </c>
      <c r="N239" s="1">
        <f t="shared" si="7"/>
        <v>0</v>
      </c>
    </row>
    <row r="240" spans="1:14" x14ac:dyDescent="0.25">
      <c r="A240"/>
      <c r="B240"/>
      <c r="C240"/>
      <c r="D240" s="108"/>
      <c r="E240" s="108"/>
      <c r="F240" s="108"/>
      <c r="G240" s="108"/>
      <c r="H240" s="108"/>
      <c r="J240" s="68">
        <f>IFERROR(VLOOKUP(A240,set!A:H,8,0),0)</f>
        <v>0</v>
      </c>
      <c r="K240" s="70">
        <f t="shared" si="6"/>
        <v>0</v>
      </c>
      <c r="M240" s="1" t="e">
        <f>VLOOKUP(B240,Ref.!I:K,3,0)</f>
        <v>#N/A</v>
      </c>
      <c r="N240" s="1">
        <f t="shared" si="7"/>
        <v>0</v>
      </c>
    </row>
    <row r="241" spans="1:14" x14ac:dyDescent="0.25">
      <c r="A241"/>
      <c r="B241"/>
      <c r="C241"/>
      <c r="D241" s="108"/>
      <c r="E241" s="108"/>
      <c r="F241" s="108"/>
      <c r="G241"/>
      <c r="H241" s="108"/>
      <c r="J241" s="68">
        <f>IFERROR(VLOOKUP(A241,set!A:H,8,0),0)</f>
        <v>0</v>
      </c>
      <c r="K241" s="70">
        <f t="shared" si="6"/>
        <v>0</v>
      </c>
      <c r="M241" s="1" t="e">
        <f>VLOOKUP(B241,Ref.!I:K,3,0)</f>
        <v>#N/A</v>
      </c>
      <c r="N241" s="1">
        <f t="shared" si="7"/>
        <v>0</v>
      </c>
    </row>
    <row r="242" spans="1:14" x14ac:dyDescent="0.25">
      <c r="A242"/>
      <c r="B242"/>
      <c r="C242"/>
      <c r="D242" s="108"/>
      <c r="E242" s="108"/>
      <c r="F242" s="108"/>
      <c r="G242" s="108"/>
      <c r="H242" s="108"/>
      <c r="J242" s="68">
        <f>IFERROR(VLOOKUP(A242,set!A:H,8,0),0)</f>
        <v>0</v>
      </c>
      <c r="K242" s="70">
        <f t="shared" si="6"/>
        <v>0</v>
      </c>
      <c r="M242" s="1" t="e">
        <f>VLOOKUP(B242,Ref.!I:K,3,0)</f>
        <v>#N/A</v>
      </c>
      <c r="N242" s="1">
        <f t="shared" si="7"/>
        <v>0</v>
      </c>
    </row>
    <row r="243" spans="1:14" x14ac:dyDescent="0.25">
      <c r="A243"/>
      <c r="B243"/>
      <c r="C243"/>
      <c r="D243" s="108"/>
      <c r="E243" s="108"/>
      <c r="F243" s="108"/>
      <c r="G243" s="108"/>
      <c r="H243" s="108"/>
      <c r="J243" s="68">
        <f>IFERROR(VLOOKUP(A243,set!A:H,8,0),0)</f>
        <v>0</v>
      </c>
      <c r="K243" s="70">
        <f t="shared" si="6"/>
        <v>0</v>
      </c>
      <c r="M243" s="1" t="e">
        <f>VLOOKUP(B243,Ref.!I:K,3,0)</f>
        <v>#N/A</v>
      </c>
      <c r="N243" s="1">
        <f t="shared" si="7"/>
        <v>0</v>
      </c>
    </row>
    <row r="244" spans="1:14" x14ac:dyDescent="0.25">
      <c r="A244"/>
      <c r="B244"/>
      <c r="C244"/>
      <c r="D244"/>
      <c r="E244"/>
      <c r="F244"/>
      <c r="G244"/>
      <c r="H244"/>
      <c r="J244" s="68">
        <f>IFERROR(VLOOKUP(A244,set!A:H,8,0),0)</f>
        <v>0</v>
      </c>
      <c r="K244" s="70">
        <f t="shared" si="6"/>
        <v>0</v>
      </c>
      <c r="M244" s="1" t="e">
        <f>VLOOKUP(B244,Ref.!I:K,3,0)</f>
        <v>#N/A</v>
      </c>
      <c r="N244" s="1">
        <f t="shared" si="7"/>
        <v>0</v>
      </c>
    </row>
    <row r="245" spans="1:14" x14ac:dyDescent="0.25">
      <c r="A245"/>
      <c r="B245"/>
      <c r="C245"/>
      <c r="D245" s="108"/>
      <c r="E245"/>
      <c r="F245" s="108"/>
      <c r="G245" s="108"/>
      <c r="H245" s="108"/>
      <c r="J245" s="68">
        <f>IFERROR(VLOOKUP(A245,set!A:H,8,0),0)</f>
        <v>0</v>
      </c>
      <c r="K245" s="70">
        <f t="shared" si="6"/>
        <v>0</v>
      </c>
      <c r="M245" s="1" t="e">
        <f>VLOOKUP(B245,Ref.!I:K,3,0)</f>
        <v>#N/A</v>
      </c>
      <c r="N245" s="1">
        <f t="shared" si="7"/>
        <v>0</v>
      </c>
    </row>
    <row r="246" spans="1:14" x14ac:dyDescent="0.25">
      <c r="A246"/>
      <c r="B246"/>
      <c r="C246"/>
      <c r="D246" s="108"/>
      <c r="E246" s="108"/>
      <c r="F246" s="108"/>
      <c r="G246"/>
      <c r="H246" s="108"/>
      <c r="J246" s="68">
        <f>IFERROR(VLOOKUP(A246,set!A:H,8,0),0)</f>
        <v>0</v>
      </c>
      <c r="K246" s="70">
        <f t="shared" si="6"/>
        <v>0</v>
      </c>
      <c r="M246" s="1" t="e">
        <f>VLOOKUP(B246,Ref.!I:K,3,0)</f>
        <v>#N/A</v>
      </c>
      <c r="N246" s="1">
        <f t="shared" si="7"/>
        <v>0</v>
      </c>
    </row>
    <row r="247" spans="1:14" x14ac:dyDescent="0.25">
      <c r="A247"/>
      <c r="B247"/>
      <c r="C247"/>
      <c r="D247" s="108"/>
      <c r="E247" s="108"/>
      <c r="F247" s="108"/>
      <c r="G247" s="108"/>
      <c r="H247" s="108"/>
      <c r="J247" s="68">
        <f>IFERROR(VLOOKUP(A247,set!A:H,8,0),0)</f>
        <v>0</v>
      </c>
      <c r="K247" s="70">
        <f t="shared" si="6"/>
        <v>0</v>
      </c>
      <c r="M247" s="1" t="e">
        <f>VLOOKUP(B247,Ref.!I:K,3,0)</f>
        <v>#N/A</v>
      </c>
      <c r="N247" s="1">
        <f t="shared" si="7"/>
        <v>0</v>
      </c>
    </row>
    <row r="248" spans="1:14" x14ac:dyDescent="0.25">
      <c r="A248"/>
      <c r="B248"/>
      <c r="C248"/>
      <c r="D248" s="108"/>
      <c r="E248"/>
      <c r="F248"/>
      <c r="G248"/>
      <c r="H248" s="108"/>
      <c r="J248" s="68">
        <f>IFERROR(VLOOKUP(A248,set!A:H,8,0),0)</f>
        <v>0</v>
      </c>
      <c r="K248" s="70">
        <f t="shared" si="6"/>
        <v>0</v>
      </c>
      <c r="M248" s="1" t="e">
        <f>VLOOKUP(B248,Ref.!I:K,3,0)</f>
        <v>#N/A</v>
      </c>
      <c r="N248" s="1">
        <f t="shared" si="7"/>
        <v>0</v>
      </c>
    </row>
    <row r="249" spans="1:14" x14ac:dyDescent="0.25">
      <c r="A249"/>
      <c r="B249"/>
      <c r="C249"/>
      <c r="D249" s="108"/>
      <c r="E249"/>
      <c r="F249"/>
      <c r="G249"/>
      <c r="H249" s="108"/>
      <c r="J249" s="68">
        <f>IFERROR(VLOOKUP(A249,set!A:H,8,0),0)</f>
        <v>0</v>
      </c>
      <c r="K249" s="70">
        <f t="shared" si="6"/>
        <v>0</v>
      </c>
      <c r="M249" s="1" t="e">
        <f>VLOOKUP(B249,Ref.!I:K,3,0)</f>
        <v>#N/A</v>
      </c>
      <c r="N249" s="1">
        <f t="shared" si="7"/>
        <v>0</v>
      </c>
    </row>
    <row r="250" spans="1:14" x14ac:dyDescent="0.25">
      <c r="A250"/>
      <c r="B250"/>
      <c r="C250"/>
      <c r="D250" s="108"/>
      <c r="E250"/>
      <c r="F250" s="108"/>
      <c r="G250" s="108"/>
      <c r="H250" s="108"/>
      <c r="J250" s="68">
        <f>IFERROR(VLOOKUP(A250,set!A:H,8,0),0)</f>
        <v>0</v>
      </c>
      <c r="K250" s="70">
        <f t="shared" si="6"/>
        <v>0</v>
      </c>
      <c r="M250" s="1" t="e">
        <f>VLOOKUP(B250,Ref.!I:K,3,0)</f>
        <v>#N/A</v>
      </c>
      <c r="N250" s="1">
        <f t="shared" si="7"/>
        <v>0</v>
      </c>
    </row>
    <row r="251" spans="1:14" x14ac:dyDescent="0.25">
      <c r="A251"/>
      <c r="B251"/>
      <c r="C251"/>
      <c r="D251"/>
      <c r="E251"/>
      <c r="F251"/>
      <c r="G251"/>
      <c r="H251"/>
      <c r="J251" s="68">
        <f>IFERROR(VLOOKUP(A251,set!A:H,8,0),0)</f>
        <v>0</v>
      </c>
      <c r="K251" s="70">
        <f t="shared" si="6"/>
        <v>0</v>
      </c>
      <c r="M251" s="1" t="e">
        <f>VLOOKUP(B251,Ref.!I:K,3,0)</f>
        <v>#N/A</v>
      </c>
      <c r="N251" s="1">
        <f t="shared" si="7"/>
        <v>0</v>
      </c>
    </row>
    <row r="252" spans="1:14" x14ac:dyDescent="0.25">
      <c r="A252"/>
      <c r="B252"/>
      <c r="C252"/>
      <c r="D252" s="108"/>
      <c r="E252"/>
      <c r="F252"/>
      <c r="G252"/>
      <c r="H252" s="108"/>
      <c r="J252" s="68">
        <f>IFERROR(VLOOKUP(A252,set!A:H,8,0),0)</f>
        <v>0</v>
      </c>
      <c r="K252" s="70">
        <f t="shared" si="6"/>
        <v>0</v>
      </c>
      <c r="M252" s="1" t="e">
        <f>VLOOKUP(B252,Ref.!I:K,3,0)</f>
        <v>#N/A</v>
      </c>
      <c r="N252" s="1">
        <f t="shared" si="7"/>
        <v>0</v>
      </c>
    </row>
    <row r="253" spans="1:14" x14ac:dyDescent="0.25">
      <c r="A253"/>
      <c r="B253"/>
      <c r="C253"/>
      <c r="D253"/>
      <c r="E253"/>
      <c r="F253"/>
      <c r="G253"/>
      <c r="H253"/>
      <c r="J253" s="68">
        <f>IFERROR(VLOOKUP(A253,set!A:H,8,0),0)</f>
        <v>0</v>
      </c>
      <c r="K253" s="70">
        <f t="shared" si="6"/>
        <v>0</v>
      </c>
      <c r="M253" s="1" t="e">
        <f>VLOOKUP(B253,Ref.!I:K,3,0)</f>
        <v>#N/A</v>
      </c>
      <c r="N253" s="1">
        <f t="shared" si="7"/>
        <v>0</v>
      </c>
    </row>
    <row r="254" spans="1:14" x14ac:dyDescent="0.25">
      <c r="A254"/>
      <c r="B254"/>
      <c r="C254"/>
      <c r="D254" s="108"/>
      <c r="E254"/>
      <c r="F254"/>
      <c r="G254"/>
      <c r="H254" s="108"/>
      <c r="J254" s="68">
        <f>IFERROR(VLOOKUP(A254,set!A:H,8,0),0)</f>
        <v>0</v>
      </c>
      <c r="K254" s="70">
        <f t="shared" si="6"/>
        <v>0</v>
      </c>
      <c r="M254" s="1" t="e">
        <f>VLOOKUP(B254,Ref.!I:K,3,0)</f>
        <v>#N/A</v>
      </c>
      <c r="N254" s="1">
        <f t="shared" si="7"/>
        <v>0</v>
      </c>
    </row>
    <row r="255" spans="1:14" x14ac:dyDescent="0.25">
      <c r="A255"/>
      <c r="B255"/>
      <c r="C255"/>
      <c r="D255"/>
      <c r="E255"/>
      <c r="F255"/>
      <c r="G255"/>
      <c r="H255"/>
      <c r="J255" s="68">
        <f>IFERROR(VLOOKUP(A255,set!A:H,8,0),0)</f>
        <v>0</v>
      </c>
      <c r="K255" s="70">
        <f t="shared" si="6"/>
        <v>0</v>
      </c>
      <c r="M255" s="1" t="e">
        <f>VLOOKUP(B255,Ref.!I:K,3,0)</f>
        <v>#N/A</v>
      </c>
      <c r="N255" s="1">
        <f t="shared" si="7"/>
        <v>0</v>
      </c>
    </row>
    <row r="256" spans="1:14" x14ac:dyDescent="0.25">
      <c r="A256"/>
      <c r="B256"/>
      <c r="C256"/>
      <c r="D256" s="108"/>
      <c r="E256" s="108"/>
      <c r="F256" s="108"/>
      <c r="G256" s="108"/>
      <c r="H256" s="108"/>
      <c r="J256" s="68">
        <f>IFERROR(VLOOKUP(A256,set!A:H,8,0),0)</f>
        <v>0</v>
      </c>
      <c r="K256" s="70">
        <f t="shared" si="6"/>
        <v>0</v>
      </c>
      <c r="M256" s="1" t="e">
        <f>VLOOKUP(B256,Ref.!I:K,3,0)</f>
        <v>#N/A</v>
      </c>
      <c r="N256" s="1">
        <f t="shared" si="7"/>
        <v>0</v>
      </c>
    </row>
    <row r="257" spans="1:14" x14ac:dyDescent="0.25">
      <c r="A257"/>
      <c r="B257"/>
      <c r="C257"/>
      <c r="D257" s="108"/>
      <c r="E257" s="108"/>
      <c r="F257" s="108"/>
      <c r="G257" s="108"/>
      <c r="H257" s="108"/>
      <c r="J257" s="68">
        <f>IFERROR(VLOOKUP(A257,set!A:H,8,0),0)</f>
        <v>0</v>
      </c>
      <c r="K257" s="70">
        <f t="shared" si="6"/>
        <v>0</v>
      </c>
      <c r="M257" s="1" t="e">
        <f>VLOOKUP(B257,Ref.!I:K,3,0)</f>
        <v>#N/A</v>
      </c>
      <c r="N257" s="1">
        <f t="shared" si="7"/>
        <v>0</v>
      </c>
    </row>
    <row r="258" spans="1:14" x14ac:dyDescent="0.25">
      <c r="A258"/>
      <c r="B258"/>
      <c r="C258"/>
      <c r="D258" s="108"/>
      <c r="E258" s="108"/>
      <c r="F258" s="108"/>
      <c r="G258" s="108"/>
      <c r="H258" s="108"/>
      <c r="J258" s="68">
        <f>IFERROR(VLOOKUP(A258,set!A:H,8,0),0)</f>
        <v>0</v>
      </c>
      <c r="K258" s="70">
        <f t="shared" ref="K258:K276" si="8">D258-J258</f>
        <v>0</v>
      </c>
      <c r="M258" s="1" t="e">
        <f>VLOOKUP(B258,Ref.!I:K,3,0)</f>
        <v>#N/A</v>
      </c>
      <c r="N258" s="1">
        <f t="shared" si="7"/>
        <v>0</v>
      </c>
    </row>
    <row r="259" spans="1:14" x14ac:dyDescent="0.25">
      <c r="A259"/>
      <c r="B259"/>
      <c r="C259"/>
      <c r="D259" s="108"/>
      <c r="E259"/>
      <c r="F259" s="108"/>
      <c r="G259" s="108"/>
      <c r="H259" s="108"/>
      <c r="J259" s="68">
        <f>IFERROR(VLOOKUP(A259,set!A:H,8,0),0)</f>
        <v>0</v>
      </c>
      <c r="K259" s="70">
        <f t="shared" si="8"/>
        <v>0</v>
      </c>
      <c r="M259" s="1" t="e">
        <f>VLOOKUP(B259,Ref.!I:K,3,0)</f>
        <v>#N/A</v>
      </c>
      <c r="N259" s="1">
        <f t="shared" ref="N259:N322" si="9">LEN(A259)</f>
        <v>0</v>
      </c>
    </row>
    <row r="260" spans="1:14" x14ac:dyDescent="0.25">
      <c r="A260"/>
      <c r="B260"/>
      <c r="C260"/>
      <c r="D260"/>
      <c r="E260" s="108"/>
      <c r="F260"/>
      <c r="G260" s="108"/>
      <c r="H260" s="108"/>
      <c r="J260" s="68">
        <f>IFERROR(VLOOKUP(A260,set!A:H,8,0),0)</f>
        <v>0</v>
      </c>
      <c r="K260" s="70">
        <f t="shared" si="8"/>
        <v>0</v>
      </c>
      <c r="M260" s="1" t="e">
        <f>VLOOKUP(B260,Ref.!I:K,3,0)</f>
        <v>#N/A</v>
      </c>
      <c r="N260" s="1">
        <f t="shared" si="9"/>
        <v>0</v>
      </c>
    </row>
    <row r="261" spans="1:14" x14ac:dyDescent="0.25">
      <c r="A261"/>
      <c r="B261"/>
      <c r="C261"/>
      <c r="D261"/>
      <c r="E261" s="108"/>
      <c r="F261"/>
      <c r="G261" s="108"/>
      <c r="H261" s="108"/>
      <c r="J261" s="68">
        <f>IFERROR(VLOOKUP(A261,set!A:H,8,0),0)</f>
        <v>0</v>
      </c>
      <c r="K261" s="70">
        <f t="shared" si="8"/>
        <v>0</v>
      </c>
      <c r="M261" s="1" t="e">
        <f>VLOOKUP(B261,Ref.!I:K,3,0)</f>
        <v>#N/A</v>
      </c>
      <c r="N261" s="1">
        <f t="shared" si="9"/>
        <v>0</v>
      </c>
    </row>
    <row r="262" spans="1:14" x14ac:dyDescent="0.25">
      <c r="A262"/>
      <c r="B262"/>
      <c r="C262"/>
      <c r="D262"/>
      <c r="E262" s="108"/>
      <c r="F262"/>
      <c r="G262" s="108"/>
      <c r="H262" s="108"/>
      <c r="J262" s="68">
        <f>IFERROR(VLOOKUP(A262,set!A:H,8,0),0)</f>
        <v>0</v>
      </c>
      <c r="K262" s="70">
        <f t="shared" si="8"/>
        <v>0</v>
      </c>
      <c r="M262" s="1" t="e">
        <f>VLOOKUP(B262,Ref.!I:K,3,0)</f>
        <v>#N/A</v>
      </c>
      <c r="N262" s="1">
        <f t="shared" si="9"/>
        <v>0</v>
      </c>
    </row>
    <row r="263" spans="1:14" x14ac:dyDescent="0.25">
      <c r="A263"/>
      <c r="B263"/>
      <c r="C263"/>
      <c r="D263" s="108"/>
      <c r="E263" s="108"/>
      <c r="F263" s="108"/>
      <c r="G263" s="108"/>
      <c r="H263" s="108"/>
      <c r="J263" s="68">
        <f>IFERROR(VLOOKUP(A263,set!A:H,8,0),0)</f>
        <v>0</v>
      </c>
      <c r="K263" s="70">
        <f t="shared" si="8"/>
        <v>0</v>
      </c>
      <c r="M263" s="1" t="e">
        <f>VLOOKUP(B263,Ref.!I:K,3,0)</f>
        <v>#N/A</v>
      </c>
      <c r="N263" s="1">
        <f t="shared" si="9"/>
        <v>0</v>
      </c>
    </row>
    <row r="264" spans="1:14" x14ac:dyDescent="0.25">
      <c r="A264"/>
      <c r="B264"/>
      <c r="C264"/>
      <c r="D264" s="108"/>
      <c r="E264" s="108"/>
      <c r="F264" s="108"/>
      <c r="G264" s="108"/>
      <c r="H264" s="108"/>
      <c r="J264" s="68">
        <f>IFERROR(VLOOKUP(A264,set!A:H,8,0),0)</f>
        <v>0</v>
      </c>
      <c r="K264" s="70">
        <f t="shared" si="8"/>
        <v>0</v>
      </c>
      <c r="M264" s="1" t="e">
        <f>VLOOKUP(B264,Ref.!I:K,3,0)</f>
        <v>#N/A</v>
      </c>
      <c r="N264" s="1">
        <f t="shared" si="9"/>
        <v>0</v>
      </c>
    </row>
    <row r="265" spans="1:14" x14ac:dyDescent="0.25">
      <c r="A265"/>
      <c r="B265"/>
      <c r="C265"/>
      <c r="D265" s="108"/>
      <c r="E265"/>
      <c r="F265" s="108"/>
      <c r="G265" s="108"/>
      <c r="H265" s="108"/>
      <c r="J265" s="68">
        <f>IFERROR(VLOOKUP(A265,set!A:H,8,0),0)</f>
        <v>0</v>
      </c>
      <c r="K265" s="70">
        <f t="shared" si="8"/>
        <v>0</v>
      </c>
      <c r="M265" s="1" t="e">
        <f>VLOOKUP(B265,Ref.!I:K,3,0)</f>
        <v>#N/A</v>
      </c>
      <c r="N265" s="1">
        <f t="shared" si="9"/>
        <v>0</v>
      </c>
    </row>
    <row r="266" spans="1:14" x14ac:dyDescent="0.25">
      <c r="A266"/>
      <c r="B266"/>
      <c r="C266"/>
      <c r="D266" s="108"/>
      <c r="E266" s="108"/>
      <c r="F266" s="108"/>
      <c r="G266" s="108"/>
      <c r="H266" s="108"/>
      <c r="J266" s="68">
        <f>IFERROR(VLOOKUP(A266,set!A:H,8,0),0)</f>
        <v>0</v>
      </c>
      <c r="K266" s="70">
        <f t="shared" si="8"/>
        <v>0</v>
      </c>
      <c r="M266" s="1" t="e">
        <f>VLOOKUP(B266,Ref.!I:K,3,0)</f>
        <v>#N/A</v>
      </c>
      <c r="N266" s="1">
        <f t="shared" si="9"/>
        <v>0</v>
      </c>
    </row>
    <row r="267" spans="1:14" x14ac:dyDescent="0.25">
      <c r="A267"/>
      <c r="B267"/>
      <c r="C267"/>
      <c r="D267" s="108"/>
      <c r="E267" s="108"/>
      <c r="F267" s="108"/>
      <c r="G267"/>
      <c r="H267" s="108"/>
      <c r="J267" s="68">
        <f>IFERROR(VLOOKUP(A267,set!A:H,8,0),0)</f>
        <v>0</v>
      </c>
      <c r="K267" s="70">
        <f t="shared" si="8"/>
        <v>0</v>
      </c>
      <c r="M267" s="1" t="e">
        <f>VLOOKUP(B267,Ref.!I:K,3,0)</f>
        <v>#N/A</v>
      </c>
      <c r="N267" s="1">
        <f t="shared" si="9"/>
        <v>0</v>
      </c>
    </row>
    <row r="268" spans="1:14" x14ac:dyDescent="0.25">
      <c r="A268"/>
      <c r="B268"/>
      <c r="C268"/>
      <c r="D268" s="108"/>
      <c r="E268"/>
      <c r="F268"/>
      <c r="G268"/>
      <c r="H268" s="108"/>
      <c r="J268" s="68">
        <f>IFERROR(VLOOKUP(A268,set!A:H,8,0),0)</f>
        <v>0</v>
      </c>
      <c r="K268" s="70">
        <f t="shared" si="8"/>
        <v>0</v>
      </c>
      <c r="M268" s="1" t="e">
        <f>VLOOKUP(B268,Ref.!I:K,3,0)</f>
        <v>#N/A</v>
      </c>
      <c r="N268" s="1">
        <f t="shared" si="9"/>
        <v>0</v>
      </c>
    </row>
    <row r="269" spans="1:14" x14ac:dyDescent="0.25">
      <c r="A269"/>
      <c r="B269"/>
      <c r="C269"/>
      <c r="D269" s="108"/>
      <c r="E269"/>
      <c r="F269"/>
      <c r="G269"/>
      <c r="H269" s="108"/>
      <c r="J269" s="68">
        <f>IFERROR(VLOOKUP(A269,set!A:H,8,0),0)</f>
        <v>0</v>
      </c>
      <c r="K269" s="70">
        <f t="shared" si="8"/>
        <v>0</v>
      </c>
      <c r="M269" s="1" t="e">
        <f>VLOOKUP(B269,Ref.!I:K,3,0)</f>
        <v>#N/A</v>
      </c>
      <c r="N269" s="1">
        <f t="shared" si="9"/>
        <v>0</v>
      </c>
    </row>
    <row r="270" spans="1:14" x14ac:dyDescent="0.25">
      <c r="A270"/>
      <c r="B270"/>
      <c r="C270"/>
      <c r="D270" s="108"/>
      <c r="E270"/>
      <c r="F270"/>
      <c r="G270"/>
      <c r="H270" s="108"/>
      <c r="J270" s="68">
        <f>IFERROR(VLOOKUP(A270,set!A:H,8,0),0)</f>
        <v>0</v>
      </c>
      <c r="K270" s="70">
        <f t="shared" si="8"/>
        <v>0</v>
      </c>
      <c r="M270" s="1" t="e">
        <f>VLOOKUP(B270,Ref.!I:K,3,0)</f>
        <v>#N/A</v>
      </c>
      <c r="N270" s="1">
        <f t="shared" si="9"/>
        <v>0</v>
      </c>
    </row>
    <row r="271" spans="1:14" x14ac:dyDescent="0.25">
      <c r="A271"/>
      <c r="B271"/>
      <c r="C271"/>
      <c r="D271" s="108"/>
      <c r="E271"/>
      <c r="F271"/>
      <c r="G271"/>
      <c r="H271" s="108"/>
      <c r="J271" s="68">
        <f>IFERROR(VLOOKUP(A271,set!A:H,8,0),0)</f>
        <v>0</v>
      </c>
      <c r="K271" s="70">
        <f t="shared" si="8"/>
        <v>0</v>
      </c>
      <c r="M271" s="1" t="e">
        <f>VLOOKUP(B271,Ref.!I:K,3,0)</f>
        <v>#N/A</v>
      </c>
      <c r="N271" s="1">
        <f t="shared" si="9"/>
        <v>0</v>
      </c>
    </row>
    <row r="272" spans="1:14" x14ac:dyDescent="0.25">
      <c r="A272"/>
      <c r="B272"/>
      <c r="C272"/>
      <c r="D272" s="108"/>
      <c r="E272"/>
      <c r="F272"/>
      <c r="G272"/>
      <c r="H272" s="108"/>
      <c r="J272" s="68">
        <f>IFERROR(VLOOKUP(A272,set!A:H,8,0),0)</f>
        <v>0</v>
      </c>
      <c r="K272" s="70">
        <f t="shared" si="8"/>
        <v>0</v>
      </c>
      <c r="M272" s="1" t="e">
        <f>VLOOKUP(B272,Ref.!I:K,3,0)</f>
        <v>#N/A</v>
      </c>
      <c r="N272" s="1">
        <f t="shared" si="9"/>
        <v>0</v>
      </c>
    </row>
    <row r="273" spans="1:14" x14ac:dyDescent="0.25">
      <c r="A273"/>
      <c r="B273"/>
      <c r="C273"/>
      <c r="D273" s="108"/>
      <c r="E273"/>
      <c r="F273"/>
      <c r="G273"/>
      <c r="H273" s="108"/>
      <c r="J273" s="68">
        <f>IFERROR(VLOOKUP(A273,set!A:H,8,0),0)</f>
        <v>0</v>
      </c>
      <c r="K273" s="70">
        <f t="shared" si="8"/>
        <v>0</v>
      </c>
      <c r="M273" s="1" t="e">
        <f>VLOOKUP(B273,Ref.!I:K,3,0)</f>
        <v>#N/A</v>
      </c>
      <c r="N273" s="1">
        <f t="shared" si="9"/>
        <v>0</v>
      </c>
    </row>
    <row r="274" spans="1:14" x14ac:dyDescent="0.25">
      <c r="A274"/>
      <c r="B274"/>
      <c r="C274"/>
      <c r="D274" s="108"/>
      <c r="E274"/>
      <c r="F274"/>
      <c r="G274"/>
      <c r="H274" s="108"/>
      <c r="J274" s="68">
        <f>IFERROR(VLOOKUP(A274,set!A:H,8,0),0)</f>
        <v>0</v>
      </c>
      <c r="K274" s="70">
        <f t="shared" si="8"/>
        <v>0</v>
      </c>
      <c r="M274" s="1" t="e">
        <f>VLOOKUP(B274,Ref.!I:K,3,0)</f>
        <v>#N/A</v>
      </c>
      <c r="N274" s="1">
        <f t="shared" si="9"/>
        <v>0</v>
      </c>
    </row>
    <row r="275" spans="1:14" x14ac:dyDescent="0.25">
      <c r="A275"/>
      <c r="B275"/>
      <c r="C275"/>
      <c r="D275" s="108"/>
      <c r="E275"/>
      <c r="F275"/>
      <c r="G275"/>
      <c r="H275" s="108"/>
      <c r="J275" s="68">
        <f>IFERROR(VLOOKUP(A275,set!A:H,8,0),0)</f>
        <v>0</v>
      </c>
      <c r="K275" s="70">
        <f t="shared" si="8"/>
        <v>0</v>
      </c>
      <c r="M275" s="1" t="e">
        <f>VLOOKUP(B275,Ref.!I:K,3,0)</f>
        <v>#N/A</v>
      </c>
      <c r="N275" s="1">
        <f t="shared" si="9"/>
        <v>0</v>
      </c>
    </row>
    <row r="276" spans="1:14" x14ac:dyDescent="0.25">
      <c r="A276"/>
      <c r="B276"/>
      <c r="C276"/>
      <c r="D276" s="108"/>
      <c r="E276"/>
      <c r="F276"/>
      <c r="G276"/>
      <c r="H276" s="108"/>
      <c r="J276" s="68">
        <f>IFERROR(VLOOKUP(A276,set!A:H,8,0),0)</f>
        <v>0</v>
      </c>
      <c r="K276" s="70">
        <f t="shared" si="8"/>
        <v>0</v>
      </c>
      <c r="M276" s="1" t="e">
        <f>VLOOKUP(B276,Ref.!I:K,3,0)</f>
        <v>#N/A</v>
      </c>
      <c r="N276" s="1">
        <f t="shared" si="9"/>
        <v>0</v>
      </c>
    </row>
    <row r="277" spans="1:14" x14ac:dyDescent="0.25">
      <c r="A277"/>
      <c r="B277"/>
      <c r="C277"/>
      <c r="D277" s="108"/>
      <c r="E277"/>
      <c r="F277"/>
      <c r="G277"/>
      <c r="H277" s="108"/>
      <c r="J277" s="68">
        <f>IFERROR(VLOOKUP(A277,set!A:H,8,0),0)</f>
        <v>0</v>
      </c>
      <c r="K277" s="70">
        <f t="shared" ref="K277:K333" si="10">D277-J277</f>
        <v>0</v>
      </c>
      <c r="M277" s="1" t="e">
        <f>VLOOKUP(B277,Ref.!I:K,3,0)</f>
        <v>#N/A</v>
      </c>
      <c r="N277" s="1">
        <f t="shared" si="9"/>
        <v>0</v>
      </c>
    </row>
    <row r="278" spans="1:14" x14ac:dyDescent="0.25">
      <c r="A278"/>
      <c r="B278"/>
      <c r="C278"/>
      <c r="D278" s="108"/>
      <c r="E278" s="108"/>
      <c r="F278" s="108"/>
      <c r="G278" s="108"/>
      <c r="H278" s="108"/>
      <c r="J278" s="68">
        <f>IFERROR(VLOOKUP(A278,set!A:H,8,0),0)</f>
        <v>0</v>
      </c>
      <c r="K278" s="70">
        <f t="shared" si="10"/>
        <v>0</v>
      </c>
      <c r="M278" s="1" t="e">
        <f>VLOOKUP(B278,Ref.!I:K,3,0)</f>
        <v>#N/A</v>
      </c>
      <c r="N278" s="1">
        <f t="shared" si="9"/>
        <v>0</v>
      </c>
    </row>
    <row r="279" spans="1:14" x14ac:dyDescent="0.25">
      <c r="A279"/>
      <c r="B279"/>
      <c r="C279"/>
      <c r="D279" s="108"/>
      <c r="E279"/>
      <c r="F279" s="108"/>
      <c r="G279" s="108"/>
      <c r="H279" s="108"/>
      <c r="J279" s="68">
        <f>IFERROR(VLOOKUP(A279,set!A:H,8,0),0)</f>
        <v>0</v>
      </c>
      <c r="K279" s="70">
        <f t="shared" si="10"/>
        <v>0</v>
      </c>
      <c r="M279" s="1" t="e">
        <f>VLOOKUP(B279,Ref.!I:K,3,0)</f>
        <v>#N/A</v>
      </c>
      <c r="N279" s="1">
        <f t="shared" si="9"/>
        <v>0</v>
      </c>
    </row>
    <row r="280" spans="1:14" x14ac:dyDescent="0.25">
      <c r="A280"/>
      <c r="B280"/>
      <c r="C280"/>
      <c r="D280" s="108"/>
      <c r="E280"/>
      <c r="F280" s="108"/>
      <c r="G280" s="108"/>
      <c r="H280" s="108"/>
      <c r="J280" s="68">
        <f>IFERROR(VLOOKUP(A280,set!A:H,8,0),0)</f>
        <v>0</v>
      </c>
      <c r="K280" s="70">
        <f t="shared" si="10"/>
        <v>0</v>
      </c>
      <c r="M280" s="1" t="e">
        <f>VLOOKUP(B280,Ref.!I:K,3,0)</f>
        <v>#N/A</v>
      </c>
      <c r="N280" s="1">
        <f t="shared" si="9"/>
        <v>0</v>
      </c>
    </row>
    <row r="281" spans="1:14" x14ac:dyDescent="0.25">
      <c r="A281"/>
      <c r="B281"/>
      <c r="C281"/>
      <c r="D281" s="108"/>
      <c r="E281"/>
      <c r="F281" s="108"/>
      <c r="G281" s="108"/>
      <c r="H281" s="108"/>
      <c r="J281" s="68">
        <f>IFERROR(VLOOKUP(A281,set!A:H,8,0),0)</f>
        <v>0</v>
      </c>
      <c r="K281" s="70">
        <f t="shared" si="10"/>
        <v>0</v>
      </c>
      <c r="M281" s="1" t="e">
        <f>VLOOKUP(B281,Ref.!I:K,3,0)</f>
        <v>#N/A</v>
      </c>
      <c r="N281" s="1">
        <f t="shared" si="9"/>
        <v>0</v>
      </c>
    </row>
    <row r="282" spans="1:14" x14ac:dyDescent="0.25">
      <c r="A282"/>
      <c r="B282"/>
      <c r="C282"/>
      <c r="D282" s="108"/>
      <c r="E282"/>
      <c r="F282" s="108"/>
      <c r="G282" s="108"/>
      <c r="H282" s="108"/>
      <c r="J282" s="68">
        <f>IFERROR(VLOOKUP(A282,set!A:H,8,0),0)</f>
        <v>0</v>
      </c>
      <c r="K282" s="70">
        <f t="shared" si="10"/>
        <v>0</v>
      </c>
      <c r="M282" s="1" t="e">
        <f>VLOOKUP(B282,Ref.!I:K,3,0)</f>
        <v>#N/A</v>
      </c>
      <c r="N282" s="1">
        <f t="shared" si="9"/>
        <v>0</v>
      </c>
    </row>
    <row r="283" spans="1:14" x14ac:dyDescent="0.25">
      <c r="A283"/>
      <c r="B283"/>
      <c r="C283"/>
      <c r="D283" s="108"/>
      <c r="E283"/>
      <c r="F283"/>
      <c r="G283"/>
      <c r="H283" s="108"/>
      <c r="J283" s="68">
        <f>IFERROR(VLOOKUP(A283,set!A:H,8,0),0)</f>
        <v>0</v>
      </c>
      <c r="K283" s="70">
        <f t="shared" si="10"/>
        <v>0</v>
      </c>
      <c r="M283" s="1" t="e">
        <f>VLOOKUP(B283,Ref.!I:K,3,0)</f>
        <v>#N/A</v>
      </c>
      <c r="N283" s="1">
        <f t="shared" si="9"/>
        <v>0</v>
      </c>
    </row>
    <row r="284" spans="1:14" x14ac:dyDescent="0.25">
      <c r="A284"/>
      <c r="B284"/>
      <c r="C284"/>
      <c r="D284" s="108"/>
      <c r="E284"/>
      <c r="F284"/>
      <c r="G284"/>
      <c r="H284" s="108"/>
      <c r="J284" s="68">
        <f>IFERROR(VLOOKUP(A284,set!A:H,8,0),0)</f>
        <v>0</v>
      </c>
      <c r="K284" s="70">
        <f t="shared" si="10"/>
        <v>0</v>
      </c>
      <c r="M284" s="1" t="e">
        <f>VLOOKUP(B284,Ref.!I:K,3,0)</f>
        <v>#N/A</v>
      </c>
      <c r="N284" s="1">
        <f t="shared" si="9"/>
        <v>0</v>
      </c>
    </row>
    <row r="285" spans="1:14" x14ac:dyDescent="0.25">
      <c r="A285"/>
      <c r="B285"/>
      <c r="C285"/>
      <c r="D285"/>
      <c r="E285"/>
      <c r="F285"/>
      <c r="G285"/>
      <c r="H285"/>
      <c r="J285" s="68">
        <f>IFERROR(VLOOKUP(A285,set!A:H,8,0),0)</f>
        <v>0</v>
      </c>
      <c r="K285" s="70">
        <f t="shared" si="10"/>
        <v>0</v>
      </c>
      <c r="M285" s="1" t="e">
        <f>VLOOKUP(B285,Ref.!I:K,3,0)</f>
        <v>#N/A</v>
      </c>
      <c r="N285" s="1">
        <f t="shared" si="9"/>
        <v>0</v>
      </c>
    </row>
    <row r="286" spans="1:14" x14ac:dyDescent="0.25">
      <c r="A286"/>
      <c r="B286"/>
      <c r="C286"/>
      <c r="D286" s="108"/>
      <c r="E286"/>
      <c r="F286" s="108"/>
      <c r="G286" s="108"/>
      <c r="H286" s="108"/>
      <c r="J286" s="68">
        <f>IFERROR(VLOOKUP(A286,set!A:H,8,0),0)</f>
        <v>0</v>
      </c>
      <c r="K286" s="70">
        <f t="shared" si="10"/>
        <v>0</v>
      </c>
      <c r="M286" s="1" t="e">
        <f>VLOOKUP(B286,Ref.!I:K,3,0)</f>
        <v>#N/A</v>
      </c>
      <c r="N286" s="1">
        <f t="shared" si="9"/>
        <v>0</v>
      </c>
    </row>
    <row r="287" spans="1:14" x14ac:dyDescent="0.25">
      <c r="A287"/>
      <c r="B287"/>
      <c r="C287"/>
      <c r="D287" s="108"/>
      <c r="E287"/>
      <c r="F287" s="108"/>
      <c r="G287" s="108"/>
      <c r="H287" s="108"/>
      <c r="J287" s="68">
        <f>IFERROR(VLOOKUP(A287,set!A:H,8,0),0)</f>
        <v>0</v>
      </c>
      <c r="K287" s="70">
        <f t="shared" si="10"/>
        <v>0</v>
      </c>
      <c r="M287" s="1" t="e">
        <f>VLOOKUP(B287,Ref.!I:K,3,0)</f>
        <v>#N/A</v>
      </c>
      <c r="N287" s="1">
        <f t="shared" si="9"/>
        <v>0</v>
      </c>
    </row>
    <row r="288" spans="1:14" x14ac:dyDescent="0.25">
      <c r="A288"/>
      <c r="B288"/>
      <c r="C288"/>
      <c r="D288" s="108"/>
      <c r="E288" s="108"/>
      <c r="F288" s="108"/>
      <c r="G288" s="108"/>
      <c r="H288" s="108"/>
      <c r="J288" s="68">
        <f>IFERROR(VLOOKUP(A288,set!A:H,8,0),0)</f>
        <v>0</v>
      </c>
      <c r="K288" s="70">
        <f t="shared" si="10"/>
        <v>0</v>
      </c>
      <c r="M288" s="1" t="e">
        <f>VLOOKUP(B288,Ref.!I:K,3,0)</f>
        <v>#N/A</v>
      </c>
      <c r="N288" s="1">
        <f t="shared" si="9"/>
        <v>0</v>
      </c>
    </row>
    <row r="289" spans="1:14" x14ac:dyDescent="0.25">
      <c r="A289"/>
      <c r="B289"/>
      <c r="C289"/>
      <c r="D289" s="108"/>
      <c r="E289" s="108"/>
      <c r="F289" s="108"/>
      <c r="G289" s="108"/>
      <c r="H289" s="108"/>
      <c r="J289" s="68">
        <f>IFERROR(VLOOKUP(A289,set!A:H,8,0),0)</f>
        <v>0</v>
      </c>
      <c r="K289" s="70">
        <f t="shared" si="10"/>
        <v>0</v>
      </c>
      <c r="M289" s="1" t="e">
        <f>VLOOKUP(B289,Ref.!I:K,3,0)</f>
        <v>#N/A</v>
      </c>
      <c r="N289" s="1">
        <f t="shared" si="9"/>
        <v>0</v>
      </c>
    </row>
    <row r="290" spans="1:14" x14ac:dyDescent="0.25">
      <c r="A290"/>
      <c r="B290"/>
      <c r="C290"/>
      <c r="D290" s="108"/>
      <c r="E290" s="108"/>
      <c r="F290" s="108"/>
      <c r="G290" s="108"/>
      <c r="H290" s="108"/>
      <c r="J290" s="68">
        <f>IFERROR(VLOOKUP(A290,set!A:H,8,0),0)</f>
        <v>0</v>
      </c>
      <c r="K290" s="70">
        <f t="shared" si="10"/>
        <v>0</v>
      </c>
      <c r="M290" s="1" t="e">
        <f>VLOOKUP(B290,Ref.!I:K,3,0)</f>
        <v>#N/A</v>
      </c>
      <c r="N290" s="1">
        <f t="shared" si="9"/>
        <v>0</v>
      </c>
    </row>
    <row r="291" spans="1:14" x14ac:dyDescent="0.25">
      <c r="A291"/>
      <c r="B291"/>
      <c r="C291"/>
      <c r="D291" s="108"/>
      <c r="E291" s="108"/>
      <c r="F291"/>
      <c r="G291" s="108"/>
      <c r="H291" s="108"/>
      <c r="J291" s="68">
        <f>IFERROR(VLOOKUP(A291,set!A:H,8,0),0)</f>
        <v>0</v>
      </c>
      <c r="K291" s="70">
        <f t="shared" si="10"/>
        <v>0</v>
      </c>
      <c r="M291" s="1" t="e">
        <f>VLOOKUP(B291,Ref.!I:K,3,0)</f>
        <v>#N/A</v>
      </c>
      <c r="N291" s="1">
        <f t="shared" si="9"/>
        <v>0</v>
      </c>
    </row>
    <row r="292" spans="1:14" x14ac:dyDescent="0.25">
      <c r="A292"/>
      <c r="B292"/>
      <c r="C292"/>
      <c r="D292" s="108"/>
      <c r="E292" s="108"/>
      <c r="F292"/>
      <c r="G292" s="108"/>
      <c r="H292" s="108"/>
      <c r="J292" s="68">
        <f>IFERROR(VLOOKUP(A292,set!A:H,8,0),0)</f>
        <v>0</v>
      </c>
      <c r="K292" s="70">
        <f t="shared" si="10"/>
        <v>0</v>
      </c>
      <c r="M292" s="1" t="e">
        <f>VLOOKUP(B292,Ref.!I:K,3,0)</f>
        <v>#N/A</v>
      </c>
      <c r="N292" s="1">
        <f t="shared" si="9"/>
        <v>0</v>
      </c>
    </row>
    <row r="293" spans="1:14" x14ac:dyDescent="0.25">
      <c r="A293"/>
      <c r="B293"/>
      <c r="C293"/>
      <c r="D293" s="108"/>
      <c r="E293" s="108"/>
      <c r="F293" s="108"/>
      <c r="G293" s="108"/>
      <c r="H293" s="108"/>
      <c r="J293" s="68">
        <f>IFERROR(VLOOKUP(A293,set!A:H,8,0),0)</f>
        <v>0</v>
      </c>
      <c r="K293" s="70">
        <f t="shared" si="10"/>
        <v>0</v>
      </c>
      <c r="M293" s="1" t="e">
        <f>VLOOKUP(B293,Ref.!I:K,3,0)</f>
        <v>#N/A</v>
      </c>
      <c r="N293" s="1">
        <f t="shared" si="9"/>
        <v>0</v>
      </c>
    </row>
    <row r="294" spans="1:14" x14ac:dyDescent="0.25">
      <c r="A294"/>
      <c r="B294"/>
      <c r="C294"/>
      <c r="D294"/>
      <c r="E294" s="108"/>
      <c r="F294" s="108"/>
      <c r="G294"/>
      <c r="H294"/>
      <c r="J294" s="68">
        <f>IFERROR(VLOOKUP(A294,set!A:H,8,0),0)</f>
        <v>0</v>
      </c>
      <c r="K294" s="70">
        <f t="shared" si="10"/>
        <v>0</v>
      </c>
      <c r="M294" s="1" t="e">
        <f>VLOOKUP(B294,Ref.!I:K,3,0)</f>
        <v>#N/A</v>
      </c>
      <c r="N294" s="1">
        <f t="shared" si="9"/>
        <v>0</v>
      </c>
    </row>
    <row r="295" spans="1:14" x14ac:dyDescent="0.25">
      <c r="A295"/>
      <c r="B295"/>
      <c r="C295"/>
      <c r="D295" s="108"/>
      <c r="E295" s="108"/>
      <c r="F295"/>
      <c r="G295" s="108"/>
      <c r="H295" s="108"/>
      <c r="J295" s="68">
        <f>IFERROR(VLOOKUP(A295,set!A:H,8,0),0)</f>
        <v>0</v>
      </c>
      <c r="K295" s="70">
        <f t="shared" si="10"/>
        <v>0</v>
      </c>
      <c r="M295" s="1" t="e">
        <f>VLOOKUP(B295,Ref.!I:K,3,0)</f>
        <v>#N/A</v>
      </c>
      <c r="N295" s="1">
        <f t="shared" si="9"/>
        <v>0</v>
      </c>
    </row>
    <row r="296" spans="1:14" x14ac:dyDescent="0.25">
      <c r="A296"/>
      <c r="B296"/>
      <c r="C296"/>
      <c r="D296" s="108"/>
      <c r="E296"/>
      <c r="F296"/>
      <c r="G296"/>
      <c r="H296" s="108"/>
      <c r="J296" s="68">
        <f>IFERROR(VLOOKUP(A296,set!A:H,8,0),0)</f>
        <v>0</v>
      </c>
      <c r="K296" s="70">
        <f t="shared" si="10"/>
        <v>0</v>
      </c>
      <c r="M296" s="1" t="e">
        <f>VLOOKUP(B296,Ref.!I:K,3,0)</f>
        <v>#N/A</v>
      </c>
      <c r="N296" s="1">
        <f t="shared" si="9"/>
        <v>0</v>
      </c>
    </row>
    <row r="297" spans="1:14" x14ac:dyDescent="0.25">
      <c r="A297"/>
      <c r="B297"/>
      <c r="C297"/>
      <c r="D297" s="108"/>
      <c r="E297"/>
      <c r="F297"/>
      <c r="G297"/>
      <c r="H297" s="108"/>
      <c r="J297" s="68">
        <f>IFERROR(VLOOKUP(A297,set!A:H,8,0),0)</f>
        <v>0</v>
      </c>
      <c r="K297" s="70">
        <f t="shared" si="10"/>
        <v>0</v>
      </c>
      <c r="M297" s="1" t="e">
        <f>VLOOKUP(B297,Ref.!I:K,3,0)</f>
        <v>#N/A</v>
      </c>
      <c r="N297" s="1">
        <f t="shared" si="9"/>
        <v>0</v>
      </c>
    </row>
    <row r="298" spans="1:14" x14ac:dyDescent="0.25">
      <c r="A298"/>
      <c r="B298"/>
      <c r="C298"/>
      <c r="D298"/>
      <c r="E298"/>
      <c r="F298"/>
      <c r="G298"/>
      <c r="H298"/>
      <c r="J298" s="68">
        <f>IFERROR(VLOOKUP(A298,set!A:H,8,0),0)</f>
        <v>0</v>
      </c>
      <c r="K298" s="70">
        <f t="shared" si="10"/>
        <v>0</v>
      </c>
      <c r="M298" s="1" t="e">
        <f>VLOOKUP(B298,Ref.!I:K,3,0)</f>
        <v>#N/A</v>
      </c>
      <c r="N298" s="1">
        <f t="shared" si="9"/>
        <v>0</v>
      </c>
    </row>
    <row r="299" spans="1:14" x14ac:dyDescent="0.25">
      <c r="A299"/>
      <c r="B299"/>
      <c r="C299"/>
      <c r="D299" s="108"/>
      <c r="E299" s="108"/>
      <c r="F299"/>
      <c r="G299" s="108"/>
      <c r="H299" s="108"/>
      <c r="J299" s="68">
        <f>IFERROR(VLOOKUP(A299,set!A:H,8,0),0)</f>
        <v>0</v>
      </c>
      <c r="K299" s="70">
        <f t="shared" si="10"/>
        <v>0</v>
      </c>
      <c r="M299" s="1" t="e">
        <f>VLOOKUP(B299,Ref.!I:K,3,0)</f>
        <v>#N/A</v>
      </c>
      <c r="N299" s="1">
        <f t="shared" si="9"/>
        <v>0</v>
      </c>
    </row>
    <row r="300" spans="1:14" x14ac:dyDescent="0.25">
      <c r="A300"/>
      <c r="B300"/>
      <c r="C300"/>
      <c r="D300" s="108"/>
      <c r="E300" s="108"/>
      <c r="F300"/>
      <c r="G300" s="108"/>
      <c r="H300" s="108"/>
      <c r="J300" s="68">
        <f>IFERROR(VLOOKUP(A300,set!A:H,8,0),0)</f>
        <v>0</v>
      </c>
      <c r="K300" s="70">
        <f t="shared" si="10"/>
        <v>0</v>
      </c>
      <c r="M300" s="1" t="e">
        <f>VLOOKUP(B300,Ref.!I:K,3,0)</f>
        <v>#N/A</v>
      </c>
      <c r="N300" s="1">
        <f t="shared" si="9"/>
        <v>0</v>
      </c>
    </row>
    <row r="301" spans="1:14" x14ac:dyDescent="0.25">
      <c r="A301"/>
      <c r="B301"/>
      <c r="C301"/>
      <c r="D301" s="108"/>
      <c r="E301" s="108"/>
      <c r="F301"/>
      <c r="G301" s="108"/>
      <c r="H301" s="108"/>
      <c r="J301" s="68">
        <f>IFERROR(VLOOKUP(A301,set!A:H,8,0),0)</f>
        <v>0</v>
      </c>
      <c r="K301" s="70">
        <f t="shared" si="10"/>
        <v>0</v>
      </c>
      <c r="M301" s="1" t="e">
        <f>VLOOKUP(B301,Ref.!I:K,3,0)</f>
        <v>#N/A</v>
      </c>
      <c r="N301" s="1">
        <f t="shared" si="9"/>
        <v>0</v>
      </c>
    </row>
    <row r="302" spans="1:14" x14ac:dyDescent="0.25">
      <c r="A302"/>
      <c r="B302"/>
      <c r="C302"/>
      <c r="D302" s="108"/>
      <c r="E302"/>
      <c r="F302"/>
      <c r="G302"/>
      <c r="H302" s="108"/>
      <c r="J302" s="68">
        <f>IFERROR(VLOOKUP(A302,set!A:H,8,0),0)</f>
        <v>0</v>
      </c>
      <c r="K302" s="70">
        <f t="shared" si="10"/>
        <v>0</v>
      </c>
      <c r="M302" s="1" t="e">
        <f>VLOOKUP(B302,Ref.!I:K,3,0)</f>
        <v>#N/A</v>
      </c>
      <c r="N302" s="1">
        <f t="shared" si="9"/>
        <v>0</v>
      </c>
    </row>
    <row r="303" spans="1:14" x14ac:dyDescent="0.25">
      <c r="A303"/>
      <c r="B303"/>
      <c r="C303"/>
      <c r="D303" s="108"/>
      <c r="E303"/>
      <c r="F303"/>
      <c r="G303"/>
      <c r="H303" s="108"/>
      <c r="J303" s="68">
        <f>IFERROR(VLOOKUP(A303,set!A:H,8,0),0)</f>
        <v>0</v>
      </c>
      <c r="K303" s="70">
        <f t="shared" si="10"/>
        <v>0</v>
      </c>
      <c r="M303" s="1" t="e">
        <f>VLOOKUP(B303,Ref.!I:K,3,0)</f>
        <v>#N/A</v>
      </c>
      <c r="N303" s="1">
        <f t="shared" si="9"/>
        <v>0</v>
      </c>
    </row>
    <row r="304" spans="1:14" x14ac:dyDescent="0.25">
      <c r="A304"/>
      <c r="B304"/>
      <c r="C304"/>
      <c r="D304" s="108"/>
      <c r="E304"/>
      <c r="F304"/>
      <c r="G304"/>
      <c r="H304" s="108"/>
      <c r="J304" s="68">
        <f>IFERROR(VLOOKUP(A304,set!A:H,8,0),0)</f>
        <v>0</v>
      </c>
      <c r="K304" s="70">
        <f t="shared" si="10"/>
        <v>0</v>
      </c>
      <c r="M304" s="1" t="e">
        <f>VLOOKUP(B304,Ref.!I:K,3,0)</f>
        <v>#N/A</v>
      </c>
      <c r="N304" s="1">
        <f t="shared" si="9"/>
        <v>0</v>
      </c>
    </row>
    <row r="305" spans="1:14" x14ac:dyDescent="0.25">
      <c r="A305"/>
      <c r="B305"/>
      <c r="C305"/>
      <c r="D305"/>
      <c r="E305"/>
      <c r="F305"/>
      <c r="G305"/>
      <c r="H305"/>
      <c r="J305" s="68">
        <f>IFERROR(VLOOKUP(A305,set!A:H,8,0),0)</f>
        <v>0</v>
      </c>
      <c r="K305" s="70">
        <f t="shared" si="10"/>
        <v>0</v>
      </c>
      <c r="M305" s="1" t="e">
        <f>VLOOKUP(B305,Ref.!I:K,3,0)</f>
        <v>#N/A</v>
      </c>
      <c r="N305" s="1">
        <f t="shared" si="9"/>
        <v>0</v>
      </c>
    </row>
    <row r="306" spans="1:14" x14ac:dyDescent="0.25">
      <c r="A306"/>
      <c r="B306"/>
      <c r="C306"/>
      <c r="D306" s="108"/>
      <c r="E306" s="108"/>
      <c r="F306"/>
      <c r="G306" s="108"/>
      <c r="H306" s="108"/>
      <c r="J306" s="68">
        <f>IFERROR(VLOOKUP(A306,set!A:H,8,0),0)</f>
        <v>0</v>
      </c>
      <c r="K306" s="70">
        <f t="shared" si="10"/>
        <v>0</v>
      </c>
      <c r="M306" s="1" t="e">
        <f>VLOOKUP(B306,Ref.!I:K,3,0)</f>
        <v>#N/A</v>
      </c>
      <c r="N306" s="1">
        <f t="shared" si="9"/>
        <v>0</v>
      </c>
    </row>
    <row r="307" spans="1:14" x14ac:dyDescent="0.25">
      <c r="A307"/>
      <c r="B307"/>
      <c r="C307"/>
      <c r="D307"/>
      <c r="E307"/>
      <c r="F307"/>
      <c r="G307"/>
      <c r="H307"/>
      <c r="J307" s="68">
        <f>IFERROR(VLOOKUP(A307,set!A:H,8,0),0)</f>
        <v>0</v>
      </c>
      <c r="K307" s="70">
        <f t="shared" si="10"/>
        <v>0</v>
      </c>
      <c r="M307" s="1" t="e">
        <f>VLOOKUP(B307,Ref.!I:K,3,0)</f>
        <v>#N/A</v>
      </c>
      <c r="N307" s="1">
        <f t="shared" si="9"/>
        <v>0</v>
      </c>
    </row>
    <row r="308" spans="1:14" x14ac:dyDescent="0.25">
      <c r="A308"/>
      <c r="B308"/>
      <c r="C308"/>
      <c r="D308" s="108"/>
      <c r="E308"/>
      <c r="F308"/>
      <c r="G308"/>
      <c r="H308" s="108"/>
      <c r="J308" s="68">
        <f>IFERROR(VLOOKUP(A308,set!A:H,8,0),0)</f>
        <v>0</v>
      </c>
      <c r="K308" s="70">
        <f t="shared" si="10"/>
        <v>0</v>
      </c>
      <c r="M308" s="1" t="e">
        <f>VLOOKUP(B308,Ref.!I:K,3,0)</f>
        <v>#N/A</v>
      </c>
      <c r="N308" s="1">
        <f t="shared" si="9"/>
        <v>0</v>
      </c>
    </row>
    <row r="309" spans="1:14" x14ac:dyDescent="0.25">
      <c r="A309"/>
      <c r="B309"/>
      <c r="C309"/>
      <c r="D309"/>
      <c r="E309"/>
      <c r="F309"/>
      <c r="G309"/>
      <c r="H309"/>
      <c r="J309" s="68">
        <f>IFERROR(VLOOKUP(A309,set!A:H,8,0),0)</f>
        <v>0</v>
      </c>
      <c r="K309" s="70">
        <f t="shared" si="10"/>
        <v>0</v>
      </c>
      <c r="M309" s="1" t="e">
        <f>VLOOKUP(B309,Ref.!I:K,3,0)</f>
        <v>#N/A</v>
      </c>
      <c r="N309" s="1">
        <f t="shared" si="9"/>
        <v>0</v>
      </c>
    </row>
    <row r="310" spans="1:14" x14ac:dyDescent="0.25">
      <c r="A310"/>
      <c r="B310"/>
      <c r="C310"/>
      <c r="D310" s="108"/>
      <c r="E310" s="108"/>
      <c r="F310"/>
      <c r="G310" s="108"/>
      <c r="H310" s="108"/>
      <c r="J310" s="68">
        <f>IFERROR(VLOOKUP(A310,set!A:H,8,0),0)</f>
        <v>0</v>
      </c>
      <c r="K310" s="70">
        <f t="shared" si="10"/>
        <v>0</v>
      </c>
      <c r="M310" s="1" t="e">
        <f>VLOOKUP(B310,Ref.!I:K,3,0)</f>
        <v>#N/A</v>
      </c>
      <c r="N310" s="1">
        <f t="shared" si="9"/>
        <v>0</v>
      </c>
    </row>
    <row r="311" spans="1:14" x14ac:dyDescent="0.25">
      <c r="A311"/>
      <c r="B311"/>
      <c r="C311"/>
      <c r="D311" s="108"/>
      <c r="E311" s="108"/>
      <c r="F311"/>
      <c r="G311" s="108"/>
      <c r="H311" s="108"/>
      <c r="J311" s="68">
        <f>IFERROR(VLOOKUP(A311,set!A:H,8,0),0)</f>
        <v>0</v>
      </c>
      <c r="K311" s="70">
        <f t="shared" si="10"/>
        <v>0</v>
      </c>
      <c r="M311" s="1" t="e">
        <f>VLOOKUP(B311,Ref.!I:K,3,0)</f>
        <v>#N/A</v>
      </c>
      <c r="N311" s="1">
        <f t="shared" si="9"/>
        <v>0</v>
      </c>
    </row>
    <row r="312" spans="1:14" x14ac:dyDescent="0.25">
      <c r="A312"/>
      <c r="B312"/>
      <c r="C312"/>
      <c r="D312"/>
      <c r="E312"/>
      <c r="F312"/>
      <c r="G312"/>
      <c r="H312"/>
      <c r="J312" s="68">
        <f>IFERROR(VLOOKUP(A312,set!A:H,8,0),0)</f>
        <v>0</v>
      </c>
      <c r="K312" s="70">
        <f t="shared" si="10"/>
        <v>0</v>
      </c>
      <c r="M312" s="1" t="e">
        <f>VLOOKUP(B312,Ref.!I:K,3,0)</f>
        <v>#N/A</v>
      </c>
      <c r="N312" s="1">
        <f t="shared" si="9"/>
        <v>0</v>
      </c>
    </row>
    <row r="313" spans="1:14" x14ac:dyDescent="0.25">
      <c r="A313"/>
      <c r="B313"/>
      <c r="C313"/>
      <c r="D313" s="108"/>
      <c r="E313" s="108"/>
      <c r="F313"/>
      <c r="G313" s="108"/>
      <c r="H313" s="108"/>
      <c r="J313" s="68">
        <f>IFERROR(VLOOKUP(A313,set!A:H,8,0),0)</f>
        <v>0</v>
      </c>
      <c r="K313" s="70">
        <f t="shared" si="10"/>
        <v>0</v>
      </c>
      <c r="M313" s="1" t="e">
        <f>VLOOKUP(B313,Ref.!I:K,3,0)</f>
        <v>#N/A</v>
      </c>
      <c r="N313" s="1">
        <f t="shared" si="9"/>
        <v>0</v>
      </c>
    </row>
    <row r="314" spans="1:14" x14ac:dyDescent="0.25">
      <c r="A314"/>
      <c r="B314"/>
      <c r="C314"/>
      <c r="D314" s="108"/>
      <c r="E314" s="108"/>
      <c r="F314"/>
      <c r="G314" s="108"/>
      <c r="H314" s="108"/>
      <c r="J314" s="68">
        <f>IFERROR(VLOOKUP(A314,set!A:H,8,0),0)</f>
        <v>0</v>
      </c>
      <c r="K314" s="70">
        <f t="shared" si="10"/>
        <v>0</v>
      </c>
      <c r="M314" s="1" t="e">
        <f>VLOOKUP(B314,Ref.!I:K,3,0)</f>
        <v>#N/A</v>
      </c>
      <c r="N314" s="1">
        <f t="shared" si="9"/>
        <v>0</v>
      </c>
    </row>
    <row r="315" spans="1:14" x14ac:dyDescent="0.25">
      <c r="A315"/>
      <c r="B315"/>
      <c r="C315"/>
      <c r="D315" s="108"/>
      <c r="E315" s="108"/>
      <c r="F315"/>
      <c r="G315" s="108"/>
      <c r="H315" s="108"/>
      <c r="J315" s="68">
        <f>IFERROR(VLOOKUP(A315,set!A:H,8,0),0)</f>
        <v>0</v>
      </c>
      <c r="K315" s="70">
        <f t="shared" si="10"/>
        <v>0</v>
      </c>
      <c r="M315" s="1" t="e">
        <f>VLOOKUP(B315,Ref.!I:K,3,0)</f>
        <v>#N/A</v>
      </c>
      <c r="N315" s="1">
        <f t="shared" si="9"/>
        <v>0</v>
      </c>
    </row>
    <row r="316" spans="1:14" x14ac:dyDescent="0.25">
      <c r="A316"/>
      <c r="B316"/>
      <c r="C316"/>
      <c r="D316" s="108"/>
      <c r="E316"/>
      <c r="F316"/>
      <c r="G316"/>
      <c r="H316" s="108"/>
      <c r="J316" s="68">
        <f>IFERROR(VLOOKUP(A316,set!A:H,8,0),0)</f>
        <v>0</v>
      </c>
      <c r="K316" s="70">
        <f t="shared" si="10"/>
        <v>0</v>
      </c>
      <c r="M316" s="1" t="e">
        <f>VLOOKUP(B316,Ref.!I:K,3,0)</f>
        <v>#N/A</v>
      </c>
      <c r="N316" s="1">
        <f t="shared" si="9"/>
        <v>0</v>
      </c>
    </row>
    <row r="317" spans="1:14" x14ac:dyDescent="0.25">
      <c r="A317"/>
      <c r="B317"/>
      <c r="C317"/>
      <c r="D317" s="108"/>
      <c r="E317" s="108"/>
      <c r="F317"/>
      <c r="G317" s="108"/>
      <c r="H317" s="108"/>
      <c r="J317" s="68">
        <f>IFERROR(VLOOKUP(A317,set!A:H,8,0),0)</f>
        <v>0</v>
      </c>
      <c r="K317" s="70">
        <f t="shared" si="10"/>
        <v>0</v>
      </c>
      <c r="M317" s="1" t="e">
        <f>VLOOKUP(B317,Ref.!I:K,3,0)</f>
        <v>#N/A</v>
      </c>
      <c r="N317" s="1">
        <f t="shared" si="9"/>
        <v>0</v>
      </c>
    </row>
    <row r="318" spans="1:14" x14ac:dyDescent="0.25">
      <c r="A318"/>
      <c r="B318"/>
      <c r="C318"/>
      <c r="D318"/>
      <c r="E318"/>
      <c r="F318"/>
      <c r="G318"/>
      <c r="H318"/>
      <c r="J318" s="68">
        <f>IFERROR(VLOOKUP(A318,set!A:H,8,0),0)</f>
        <v>0</v>
      </c>
      <c r="K318" s="70">
        <f t="shared" si="10"/>
        <v>0</v>
      </c>
      <c r="M318" s="1" t="e">
        <f>VLOOKUP(B318,Ref.!I:K,3,0)</f>
        <v>#N/A</v>
      </c>
      <c r="N318" s="1">
        <f t="shared" si="9"/>
        <v>0</v>
      </c>
    </row>
    <row r="319" spans="1:14" x14ac:dyDescent="0.25">
      <c r="A319"/>
      <c r="B319"/>
      <c r="C319"/>
      <c r="D319"/>
      <c r="E319"/>
      <c r="F319"/>
      <c r="G319"/>
      <c r="H319"/>
      <c r="J319" s="68">
        <f>IFERROR(VLOOKUP(A319,set!A:H,8,0),0)</f>
        <v>0</v>
      </c>
      <c r="K319" s="70">
        <f t="shared" si="10"/>
        <v>0</v>
      </c>
      <c r="M319" s="1" t="e">
        <f>VLOOKUP(B319,Ref.!I:K,3,0)</f>
        <v>#N/A</v>
      </c>
      <c r="N319" s="1">
        <f t="shared" si="9"/>
        <v>0</v>
      </c>
    </row>
    <row r="320" spans="1:14" x14ac:dyDescent="0.25">
      <c r="A320"/>
      <c r="B320"/>
      <c r="C320"/>
      <c r="D320" s="108"/>
      <c r="E320" s="108"/>
      <c r="F320"/>
      <c r="G320" s="108"/>
      <c r="H320" s="108"/>
      <c r="J320" s="68">
        <f>IFERROR(VLOOKUP(A320,set!A:H,8,0),0)</f>
        <v>0</v>
      </c>
      <c r="K320" s="70">
        <f t="shared" si="10"/>
        <v>0</v>
      </c>
      <c r="M320" s="1" t="e">
        <f>VLOOKUP(B320,Ref.!I:K,3,0)</f>
        <v>#N/A</v>
      </c>
      <c r="N320" s="1">
        <f t="shared" si="9"/>
        <v>0</v>
      </c>
    </row>
    <row r="321" spans="1:14" x14ac:dyDescent="0.25">
      <c r="A321"/>
      <c r="B321"/>
      <c r="C321"/>
      <c r="D321" s="108"/>
      <c r="E321" s="108"/>
      <c r="F321"/>
      <c r="G321" s="108"/>
      <c r="H321" s="108"/>
      <c r="J321" s="68">
        <f>IFERROR(VLOOKUP(A321,set!A:H,8,0),0)</f>
        <v>0</v>
      </c>
      <c r="K321" s="70">
        <f t="shared" si="10"/>
        <v>0</v>
      </c>
      <c r="M321" s="1" t="e">
        <f>VLOOKUP(B321,Ref.!I:K,3,0)</f>
        <v>#N/A</v>
      </c>
      <c r="N321" s="1">
        <f t="shared" si="9"/>
        <v>0</v>
      </c>
    </row>
    <row r="322" spans="1:14" x14ac:dyDescent="0.25">
      <c r="A322"/>
      <c r="B322"/>
      <c r="C322"/>
      <c r="D322" s="108"/>
      <c r="E322" s="108"/>
      <c r="F322"/>
      <c r="G322" s="108"/>
      <c r="H322" s="108"/>
      <c r="J322" s="68">
        <f>IFERROR(VLOOKUP(A322,set!A:H,8,0),0)</f>
        <v>0</v>
      </c>
      <c r="K322" s="70">
        <f t="shared" si="10"/>
        <v>0</v>
      </c>
      <c r="M322" s="1" t="e">
        <f>VLOOKUP(B322,Ref.!I:K,3,0)</f>
        <v>#N/A</v>
      </c>
      <c r="N322" s="1">
        <f t="shared" si="9"/>
        <v>0</v>
      </c>
    </row>
    <row r="323" spans="1:14" x14ac:dyDescent="0.25">
      <c r="A323"/>
      <c r="B323"/>
      <c r="C323"/>
      <c r="D323" s="108"/>
      <c r="E323"/>
      <c r="F323"/>
      <c r="G323"/>
      <c r="H323" s="108"/>
      <c r="J323" s="68">
        <f>IFERROR(VLOOKUP(A323,set!A:H,8,0),0)</f>
        <v>0</v>
      </c>
      <c r="K323" s="70">
        <f t="shared" si="10"/>
        <v>0</v>
      </c>
      <c r="M323" s="1" t="e">
        <f>VLOOKUP(B323,Ref.!I:K,3,0)</f>
        <v>#N/A</v>
      </c>
      <c r="N323" s="1">
        <f t="shared" ref="N323:N333" si="11">LEN(A323)</f>
        <v>0</v>
      </c>
    </row>
    <row r="324" spans="1:14" x14ac:dyDescent="0.25">
      <c r="A324"/>
      <c r="B324"/>
      <c r="C324"/>
      <c r="D324" s="108"/>
      <c r="E324" s="108"/>
      <c r="F324"/>
      <c r="G324" s="108"/>
      <c r="H324" s="108"/>
      <c r="J324" s="68">
        <f>IFERROR(VLOOKUP(A324,set!A:H,8,0),0)</f>
        <v>0</v>
      </c>
      <c r="K324" s="70">
        <f t="shared" si="10"/>
        <v>0</v>
      </c>
      <c r="M324" s="1" t="e">
        <f>VLOOKUP(B324,Ref.!I:K,3,0)</f>
        <v>#N/A</v>
      </c>
      <c r="N324" s="1">
        <f t="shared" si="11"/>
        <v>0</v>
      </c>
    </row>
    <row r="325" spans="1:14" x14ac:dyDescent="0.25">
      <c r="A325"/>
      <c r="B325"/>
      <c r="C325"/>
      <c r="D325" s="108"/>
      <c r="E325"/>
      <c r="F325"/>
      <c r="G325"/>
      <c r="H325" s="108"/>
      <c r="J325" s="68">
        <f>IFERROR(VLOOKUP(A325,set!A:H,8,0),0)</f>
        <v>0</v>
      </c>
      <c r="K325" s="70">
        <f t="shared" si="10"/>
        <v>0</v>
      </c>
      <c r="M325" s="1" t="e">
        <f>VLOOKUP(B325,Ref.!I:K,3,0)</f>
        <v>#N/A</v>
      </c>
      <c r="N325" s="1">
        <f t="shared" si="11"/>
        <v>0</v>
      </c>
    </row>
    <row r="326" spans="1:14" x14ac:dyDescent="0.25">
      <c r="A326"/>
      <c r="B326"/>
      <c r="C326"/>
      <c r="D326"/>
      <c r="E326"/>
      <c r="F326"/>
      <c r="G326"/>
      <c r="H326"/>
      <c r="J326" s="68">
        <f>IFERROR(VLOOKUP(A326,set!A:H,8,0),0)</f>
        <v>0</v>
      </c>
      <c r="K326" s="70">
        <f t="shared" si="10"/>
        <v>0</v>
      </c>
      <c r="M326" s="1" t="e">
        <f>VLOOKUP(B326,Ref.!I:K,3,0)</f>
        <v>#N/A</v>
      </c>
      <c r="N326" s="1">
        <f t="shared" si="11"/>
        <v>0</v>
      </c>
    </row>
    <row r="327" spans="1:14" x14ac:dyDescent="0.25">
      <c r="A327"/>
      <c r="B327"/>
      <c r="C327"/>
      <c r="D327" s="108"/>
      <c r="E327"/>
      <c r="F327"/>
      <c r="G327"/>
      <c r="H327" s="108"/>
      <c r="J327" s="68">
        <f>IFERROR(VLOOKUP(A327,set!A:H,8,0),0)</f>
        <v>0</v>
      </c>
      <c r="K327" s="70">
        <f t="shared" si="10"/>
        <v>0</v>
      </c>
      <c r="M327" s="1" t="e">
        <f>VLOOKUP(B327,Ref.!I:K,3,0)</f>
        <v>#N/A</v>
      </c>
      <c r="N327" s="1">
        <f t="shared" si="11"/>
        <v>0</v>
      </c>
    </row>
    <row r="328" spans="1:14" x14ac:dyDescent="0.25">
      <c r="A328"/>
      <c r="B328"/>
      <c r="C328"/>
      <c r="D328" s="108"/>
      <c r="E328"/>
      <c r="F328"/>
      <c r="G328"/>
      <c r="H328" s="108"/>
      <c r="J328" s="68">
        <f>IFERROR(VLOOKUP(A328,set!A:H,8,0),0)</f>
        <v>0</v>
      </c>
      <c r="K328" s="70">
        <f t="shared" si="10"/>
        <v>0</v>
      </c>
      <c r="M328" s="1" t="e">
        <f>VLOOKUP(B328,Ref.!I:K,3,0)</f>
        <v>#N/A</v>
      </c>
      <c r="N328" s="1">
        <f t="shared" si="11"/>
        <v>0</v>
      </c>
    </row>
    <row r="329" spans="1:14" x14ac:dyDescent="0.25">
      <c r="A329"/>
      <c r="B329"/>
      <c r="C329"/>
      <c r="D329"/>
      <c r="E329"/>
      <c r="F329"/>
      <c r="G329"/>
      <c r="H329"/>
      <c r="J329" s="68">
        <f>IFERROR(VLOOKUP(A329,set!A:H,8,0),0)</f>
        <v>0</v>
      </c>
      <c r="K329" s="70">
        <f t="shared" si="10"/>
        <v>0</v>
      </c>
      <c r="M329" s="1" t="e">
        <f>VLOOKUP(B329,Ref.!I:K,3,0)</f>
        <v>#N/A</v>
      </c>
      <c r="N329" s="1">
        <f t="shared" si="11"/>
        <v>0</v>
      </c>
    </row>
    <row r="330" spans="1:14" x14ac:dyDescent="0.25">
      <c r="A330"/>
      <c r="B330"/>
      <c r="C330"/>
      <c r="D330"/>
      <c r="E330"/>
      <c r="F330"/>
      <c r="G330"/>
      <c r="H330"/>
      <c r="J330" s="68">
        <f>IFERROR(VLOOKUP(A330,set!A:H,8,0),0)</f>
        <v>0</v>
      </c>
      <c r="K330" s="70">
        <f t="shared" si="10"/>
        <v>0</v>
      </c>
      <c r="M330" s="1" t="e">
        <f>VLOOKUP(B330,Ref.!I:K,3,0)</f>
        <v>#N/A</v>
      </c>
      <c r="N330" s="1">
        <f t="shared" si="11"/>
        <v>0</v>
      </c>
    </row>
    <row r="331" spans="1:14" x14ac:dyDescent="0.25">
      <c r="A331"/>
      <c r="B331"/>
      <c r="C331"/>
      <c r="D331" s="108"/>
      <c r="E331"/>
      <c r="F331"/>
      <c r="G331"/>
      <c r="H331" s="108"/>
      <c r="J331" s="68">
        <f>IFERROR(VLOOKUP(A331,set!A:H,8,0),0)</f>
        <v>0</v>
      </c>
      <c r="K331" s="70">
        <f t="shared" si="10"/>
        <v>0</v>
      </c>
      <c r="M331" s="1" t="e">
        <f>VLOOKUP(B331,Ref.!I:K,3,0)</f>
        <v>#N/A</v>
      </c>
      <c r="N331" s="1">
        <f t="shared" si="11"/>
        <v>0</v>
      </c>
    </row>
    <row r="332" spans="1:14" x14ac:dyDescent="0.25">
      <c r="A332"/>
      <c r="B332"/>
      <c r="C332"/>
      <c r="D332"/>
      <c r="E332"/>
      <c r="F332"/>
      <c r="G332"/>
      <c r="H332"/>
      <c r="J332" s="68">
        <f>IFERROR(VLOOKUP(A332,set!A:H,8,0),0)</f>
        <v>0</v>
      </c>
      <c r="K332" s="70">
        <f t="shared" si="10"/>
        <v>0</v>
      </c>
      <c r="M332" s="1" t="e">
        <f>VLOOKUP(B332,Ref.!I:K,3,0)</f>
        <v>#N/A</v>
      </c>
      <c r="N332" s="1">
        <f t="shared" si="11"/>
        <v>0</v>
      </c>
    </row>
    <row r="333" spans="1:14" x14ac:dyDescent="0.25">
      <c r="A333"/>
      <c r="B333"/>
      <c r="C333"/>
      <c r="D333" s="108"/>
      <c r="E333"/>
      <c r="F333"/>
      <c r="G333"/>
      <c r="H333" s="108"/>
      <c r="J333" s="68">
        <f>IFERROR(VLOOKUP(A333,set!A:H,8,0),0)</f>
        <v>0</v>
      </c>
      <c r="K333" s="70">
        <f t="shared" si="10"/>
        <v>0</v>
      </c>
      <c r="M333" s="1" t="e">
        <f>VLOOKUP(B333,Ref.!I:K,3,0)</f>
        <v>#N/A</v>
      </c>
      <c r="N333" s="1">
        <f t="shared" si="11"/>
        <v>0</v>
      </c>
    </row>
    <row r="334" spans="1:14" x14ac:dyDescent="0.25">
      <c r="A334"/>
      <c r="B334"/>
      <c r="C334"/>
      <c r="D334" s="106"/>
      <c r="E334" s="106"/>
      <c r="F334" s="106"/>
      <c r="G334" s="106"/>
      <c r="H334" s="106"/>
    </row>
    <row r="335" spans="1:14" x14ac:dyDescent="0.25">
      <c r="A335"/>
      <c r="B335"/>
      <c r="C335"/>
      <c r="D335" s="106"/>
      <c r="E335" s="106"/>
      <c r="F335" s="106"/>
      <c r="G335" s="106"/>
      <c r="H335" s="106"/>
    </row>
    <row r="336" spans="1:14" x14ac:dyDescent="0.25">
      <c r="A336"/>
      <c r="B336"/>
      <c r="C336"/>
      <c r="D336" s="106"/>
      <c r="E336" s="106"/>
      <c r="F336" s="106"/>
      <c r="G336" s="106"/>
      <c r="H336" s="106"/>
    </row>
    <row r="337" spans="1:8" x14ac:dyDescent="0.25">
      <c r="A337"/>
      <c r="B337"/>
      <c r="C337"/>
      <c r="D337" s="106"/>
      <c r="E337" s="106"/>
      <c r="F337" s="106"/>
      <c r="G337" s="106"/>
      <c r="H337" s="106"/>
    </row>
    <row r="338" spans="1:8" x14ac:dyDescent="0.25">
      <c r="A338"/>
      <c r="B338"/>
      <c r="C338"/>
      <c r="D338" s="106"/>
      <c r="E338" s="106"/>
      <c r="F338" s="106"/>
      <c r="G338" s="106"/>
      <c r="H338" s="106"/>
    </row>
    <row r="339" spans="1:8" x14ac:dyDescent="0.25">
      <c r="A339"/>
      <c r="B339"/>
      <c r="C339"/>
      <c r="D339" s="106"/>
      <c r="E339" s="106"/>
      <c r="F339" s="106"/>
      <c r="G339" s="106"/>
      <c r="H339" s="106"/>
    </row>
    <row r="340" spans="1:8" x14ac:dyDescent="0.25">
      <c r="A340"/>
      <c r="B340"/>
      <c r="C340"/>
      <c r="D340" s="106"/>
      <c r="E340" s="106"/>
      <c r="F340" s="106"/>
      <c r="G340" s="106"/>
      <c r="H340" s="106"/>
    </row>
    <row r="341" spans="1:8" x14ac:dyDescent="0.25">
      <c r="A341"/>
      <c r="B341"/>
      <c r="C341"/>
      <c r="D341" s="106"/>
      <c r="E341" s="106"/>
      <c r="F341" s="106"/>
      <c r="G341" s="106"/>
      <c r="H341" s="106"/>
    </row>
    <row r="342" spans="1:8" x14ac:dyDescent="0.25">
      <c r="A342"/>
      <c r="B342"/>
      <c r="C342"/>
      <c r="D342" s="106"/>
      <c r="E342" s="106"/>
      <c r="F342" s="106"/>
      <c r="G342" s="106"/>
      <c r="H342" s="106"/>
    </row>
    <row r="343" spans="1:8" x14ac:dyDescent="0.25">
      <c r="A343"/>
      <c r="B343"/>
      <c r="C343"/>
      <c r="D343" s="106"/>
      <c r="E343" s="106"/>
      <c r="F343" s="106"/>
      <c r="G343" s="106"/>
      <c r="H343" s="106"/>
    </row>
  </sheetData>
  <autoFilter ref="A1:Y339"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zoomScaleNormal="100" workbookViewId="0">
      <pane ySplit="1" topLeftCell="A2" activePane="bottomLeft" state="frozen"/>
      <selection pane="bottomLeft"/>
    </sheetView>
  </sheetViews>
  <sheetFormatPr defaultColWidth="14.42578125" defaultRowHeight="15" x14ac:dyDescent="0.25"/>
  <cols>
    <col min="1" max="1" width="58.85546875" style="61" bestFit="1" customWidth="1"/>
    <col min="2" max="13" width="12.42578125" style="61" bestFit="1" customWidth="1"/>
    <col min="14" max="14" width="15.85546875" style="61" bestFit="1" customWidth="1"/>
    <col min="15" max="15" width="31.140625" style="61" bestFit="1" customWidth="1"/>
    <col min="16" max="16384" width="14.42578125" style="61"/>
  </cols>
  <sheetData>
    <row r="1" spans="1:17" ht="15.75" thickBot="1" x14ac:dyDescent="0.3">
      <c r="A1" s="76" t="s">
        <v>1273</v>
      </c>
      <c r="B1" s="77" t="s">
        <v>145</v>
      </c>
      <c r="C1" s="77" t="s">
        <v>146</v>
      </c>
      <c r="D1" s="77" t="s">
        <v>148</v>
      </c>
      <c r="E1" s="77" t="s">
        <v>150</v>
      </c>
      <c r="F1" s="77" t="s">
        <v>152</v>
      </c>
      <c r="G1" s="77" t="s">
        <v>153</v>
      </c>
      <c r="H1" s="77" t="s">
        <v>154</v>
      </c>
      <c r="I1" s="77" t="s">
        <v>156</v>
      </c>
      <c r="J1" s="77" t="s">
        <v>157</v>
      </c>
      <c r="K1" s="77" t="s">
        <v>160</v>
      </c>
      <c r="L1" s="77" t="s">
        <v>162</v>
      </c>
      <c r="M1" s="77" t="s">
        <v>163</v>
      </c>
      <c r="N1" s="78" t="s">
        <v>8</v>
      </c>
    </row>
    <row r="2" spans="1:17" ht="15.75" thickBot="1" x14ac:dyDescent="0.3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1"/>
    </row>
    <row r="3" spans="1:17" ht="15.75" thickBot="1" x14ac:dyDescent="0.3">
      <c r="A3" s="98"/>
      <c r="B3" s="212" t="s">
        <v>1218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99"/>
    </row>
    <row r="4" spans="1:17" ht="15.75" thickBot="1" x14ac:dyDescent="0.3">
      <c r="A4" s="82" t="s">
        <v>953</v>
      </c>
      <c r="B4" s="83">
        <f>SUMIF(jan!$M:$M,$A4,jan!$F:$F)</f>
        <v>0</v>
      </c>
      <c r="C4" s="83">
        <f>SUMIF(fev!$M:$M,$A4,fev!$F:$F)</f>
        <v>0</v>
      </c>
      <c r="D4" s="83">
        <f>SUMIF(mar!$M:$M,$A4,mar!$F:$F)</f>
        <v>0</v>
      </c>
      <c r="E4" s="83">
        <f>SUMIF(abr!$M:$M,$A4,abr!$F:$F)</f>
        <v>0</v>
      </c>
      <c r="F4" s="83">
        <f>SUMIF(mai!$M:$M,$A4,mai!$F:$F)</f>
        <v>0</v>
      </c>
      <c r="G4" s="83">
        <f>SUMIF(jun!$M:$M,$A4,jun!$F:$F)</f>
        <v>0</v>
      </c>
      <c r="H4" s="83">
        <f>SUMIF(jul!$M:$M,$A4,jul!$F:$F)</f>
        <v>0</v>
      </c>
      <c r="I4" s="83">
        <f>SUMIF(ago!$M:$M,$A4,ago!$F:$F)</f>
        <v>0</v>
      </c>
      <c r="J4" s="83">
        <f>SUMIF(set!$M:$M,$A4,set!$F:$F)</f>
        <v>0</v>
      </c>
      <c r="K4" s="83">
        <f>SUMIF(out!$M:$M,$A4,out!$F:$F)</f>
        <v>0</v>
      </c>
      <c r="L4" s="83">
        <f>SUMIF(nov!$M:$M,$A4,nov!$F:$F)</f>
        <v>0</v>
      </c>
      <c r="M4" s="83">
        <f>SUMIF(dez!$M:$M,$A4,dez!$F:$F)</f>
        <v>0</v>
      </c>
      <c r="N4" s="84">
        <f t="shared" ref="N4" si="0">SUM(B4:M4)</f>
        <v>0</v>
      </c>
    </row>
    <row r="5" spans="1:17" ht="15.75" thickBot="1" x14ac:dyDescent="0.3">
      <c r="A5" s="82" t="s">
        <v>120</v>
      </c>
      <c r="B5" s="83">
        <f>SUMIF(jan!$M:$M,$A5,jan!$F:$F)</f>
        <v>0</v>
      </c>
      <c r="C5" s="83">
        <f>SUMIF(fev!$M:$M,$A5,fev!$F:$F)</f>
        <v>0</v>
      </c>
      <c r="D5" s="83">
        <f>SUMIF(mar!$M:$M,$A5,mar!$F:$F)</f>
        <v>0</v>
      </c>
      <c r="E5" s="83">
        <f>SUMIF(abr!$M:$M,$A5,abr!$F:$F)</f>
        <v>0</v>
      </c>
      <c r="F5" s="83">
        <f>SUMIF(mai!$M:$M,$A5,mai!$F:$F)</f>
        <v>0</v>
      </c>
      <c r="G5" s="83">
        <f>SUMIF(jun!$M:$M,$A5,jun!$F:$F)</f>
        <v>0</v>
      </c>
      <c r="H5" s="83">
        <f>SUMIF(jul!$M:$M,$A5,jul!$F:$F)</f>
        <v>0</v>
      </c>
      <c r="I5" s="83">
        <f>SUMIF(ago!$M:$M,$A5,ago!$F:$F)</f>
        <v>0</v>
      </c>
      <c r="J5" s="83">
        <f>SUMIF(set!$M:$M,$A5,set!$F:$F)</f>
        <v>0</v>
      </c>
      <c r="K5" s="83">
        <f>SUMIF(out!$M:$M,$A5,out!$F:$F)</f>
        <v>0</v>
      </c>
      <c r="L5" s="83">
        <f>SUMIF(nov!$M:$M,$A5,nov!$F:$F)</f>
        <v>0</v>
      </c>
      <c r="M5" s="83">
        <f>SUMIF(dez!$M:$M,$A5,dez!$F:$F)</f>
        <v>0</v>
      </c>
      <c r="N5" s="84">
        <f>SUM(B5:M5)</f>
        <v>0</v>
      </c>
    </row>
    <row r="6" spans="1:17" ht="15.75" thickBot="1" x14ac:dyDescent="0.3">
      <c r="A6" s="82" t="s">
        <v>948</v>
      </c>
      <c r="B6" s="83">
        <f>SUMIF(jan!$M:$M,'Flx Opr.'!$A6,jan!$F:$F)</f>
        <v>0</v>
      </c>
      <c r="C6" s="83">
        <f>SUMIF(fev!$M:$M,'Flx Opr.'!$A6,fev!$F:$F)</f>
        <v>0</v>
      </c>
      <c r="D6" s="83">
        <f>SUMIF(mar!$M:$M,'Flx Opr.'!$A6,mar!$F:$F)</f>
        <v>0</v>
      </c>
      <c r="E6" s="83">
        <f>SUMIF(abr!$M:$M,'Flx Opr.'!$A6,abr!$F:$F)</f>
        <v>0</v>
      </c>
      <c r="F6" s="83">
        <f>SUMIF(mai!$M:$M,'Flx Opr.'!$A6,mai!$F:$F)</f>
        <v>0</v>
      </c>
      <c r="G6" s="83">
        <f>SUMIF(jun!$M:$M,'Flx Opr.'!$A6,jun!$F:$F)</f>
        <v>0</v>
      </c>
      <c r="H6" s="83">
        <f>SUMIF(jul!$M:$M,'Flx Opr.'!$A6,jul!$F:$F)</f>
        <v>0</v>
      </c>
      <c r="I6" s="83">
        <f>SUMIF(ago!$M:$M,'Flx Opr.'!$A6,ago!$F:$F)</f>
        <v>0</v>
      </c>
      <c r="J6" s="83">
        <f>SUMIF(set!$M:$M,'Flx Opr.'!$A6,set!$F:$F)</f>
        <v>0</v>
      </c>
      <c r="K6" s="83">
        <f>SUMIF(out!$M:$M,'Flx Opr.'!$A6,out!$F:$F)</f>
        <v>0</v>
      </c>
      <c r="L6" s="83">
        <f>SUMIF(nov!$M:$M,'Flx Opr.'!$A6,nov!$F:$F)</f>
        <v>0</v>
      </c>
      <c r="M6" s="83">
        <f>SUMIF(dez!$M:$M,'Flx Opr.'!$A6,dez!$F:$F)</f>
        <v>0</v>
      </c>
      <c r="N6" s="84">
        <f t="shared" ref="N6:N9" si="1">SUM(B6:M6)</f>
        <v>0</v>
      </c>
    </row>
    <row r="7" spans="1:17" ht="15.75" thickBot="1" x14ac:dyDescent="0.3">
      <c r="A7" s="82" t="s">
        <v>954</v>
      </c>
      <c r="B7" s="83">
        <f>SUMIF(jan!$M:$M,"Adiantamentos a pagar",jan!$F:$F)</f>
        <v>0</v>
      </c>
      <c r="C7" s="83">
        <f>SUMIF(fev!$M:$M,"Adiantamentos a pagar",fev!$F:$F)</f>
        <v>0</v>
      </c>
      <c r="D7" s="83">
        <f>SUMIF(mar!$M:$M,"Adiantamentos a pagar",mar!$F:$F)</f>
        <v>0</v>
      </c>
      <c r="E7" s="83">
        <f>SUMIF(abr!$M:$M,"Adiantamentos a pagar",abr!$F:$F)</f>
        <v>0</v>
      </c>
      <c r="F7" s="83">
        <f>SUMIF(mai!$M:$M,"Adiantamentos a pagar",mai!$F:$F)</f>
        <v>0</v>
      </c>
      <c r="G7" s="83">
        <f>SUMIF(jun!$M:$M,"Adiantamentos a pagar",jun!$F:$F)</f>
        <v>0</v>
      </c>
      <c r="H7" s="83">
        <f>SUMIF(jul!$M:$M,"Adiantamentos a pagar",jul!$F:$F)</f>
        <v>0</v>
      </c>
      <c r="I7" s="83">
        <f>SUMIF(ago!$M:$M,"Adiantamentos a pagar",ago!$F:$F)</f>
        <v>0</v>
      </c>
      <c r="J7" s="83">
        <f>SUMIF(set!$M:$M,"Adiantamentos a pagar",set!$F:$F)</f>
        <v>0</v>
      </c>
      <c r="K7" s="83">
        <f>SUMIF(out!$M:$M,"Adiantamentos a pagar",out!$F:$F)</f>
        <v>0</v>
      </c>
      <c r="L7" s="83">
        <f>SUMIF(nov!$M:$M,"Adiantamentos a pagar",nov!$F:$F)</f>
        <v>0</v>
      </c>
      <c r="M7" s="83">
        <f>SUMIF(dez!$M:$M,"Adiantamentos a pagar",dez!$F:$F)</f>
        <v>0</v>
      </c>
      <c r="N7" s="84">
        <f t="shared" si="1"/>
        <v>0</v>
      </c>
    </row>
    <row r="8" spans="1:17" ht="15.75" thickBot="1" x14ac:dyDescent="0.3">
      <c r="A8" s="82" t="s">
        <v>955</v>
      </c>
      <c r="B8" s="83">
        <f>-SUMIF(jan!$M:$M,"Adiantamentos a pagar",jan!$E:$E)</f>
        <v>0</v>
      </c>
      <c r="C8" s="83">
        <f>-SUMIF(fev!$M:$M,"Adiantamentos a pagar",fev!$E:$E)</f>
        <v>0</v>
      </c>
      <c r="D8" s="83">
        <f>-SUMIF(mar!$M:$M,"Adiantamentos a pagar",mar!$E:$E)</f>
        <v>0</v>
      </c>
      <c r="E8" s="83">
        <f>-SUMIF(abr!$M:$M,"Adiantamentos a pagar",abr!$E:$E)</f>
        <v>0</v>
      </c>
      <c r="F8" s="83">
        <f>-SUMIF(mai!$M:$M,"Adiantamentos a pagar",mai!$E:$E)</f>
        <v>0</v>
      </c>
      <c r="G8" s="83">
        <f>-SUMIF(jun!$M:$M,"Adiantamentos a pagar",jun!$E:$E)</f>
        <v>0</v>
      </c>
      <c r="H8" s="83">
        <f>-SUMIF(jul!$M:$M,"Adiantamentos a pagar",jul!$E:$E)</f>
        <v>0</v>
      </c>
      <c r="I8" s="83">
        <f>-SUMIF(ago!$M:$M,"Adiantamentos a pagar",ago!$E:$E)</f>
        <v>0</v>
      </c>
      <c r="J8" s="83">
        <f>-SUMIF(set!$M:$M,"Adiantamentos a pagar",set!$E:$E)</f>
        <v>0</v>
      </c>
      <c r="K8" s="83">
        <f>-SUMIF(out!$M:$M,"Adiantamentos a pagar",out!$E:$E)</f>
        <v>0</v>
      </c>
      <c r="L8" s="83">
        <f>-SUMIF(nov!$M:$M,"Adiantamentos a pagar",nov!$E:$E)</f>
        <v>0</v>
      </c>
      <c r="M8" s="83">
        <f>-SUMIF(dez!$M:$M,"Adiantamentos a pagar",dez!$E:$E)</f>
        <v>0</v>
      </c>
      <c r="N8" s="84">
        <f t="shared" si="1"/>
        <v>0</v>
      </c>
    </row>
    <row r="9" spans="1:17" ht="15.75" thickBot="1" x14ac:dyDescent="0.3">
      <c r="A9" s="82" t="s">
        <v>121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4">
        <f t="shared" si="1"/>
        <v>0</v>
      </c>
    </row>
    <row r="10" spans="1:17" ht="15.75" thickBot="1" x14ac:dyDescent="0.3">
      <c r="A10" s="85" t="s">
        <v>122</v>
      </c>
      <c r="B10" s="86">
        <f t="shared" ref="B10:N10" si="2">SUM(B4:B9)</f>
        <v>0</v>
      </c>
      <c r="C10" s="86">
        <f t="shared" si="2"/>
        <v>0</v>
      </c>
      <c r="D10" s="86">
        <f t="shared" si="2"/>
        <v>0</v>
      </c>
      <c r="E10" s="86">
        <f t="shared" si="2"/>
        <v>0</v>
      </c>
      <c r="F10" s="86">
        <f t="shared" si="2"/>
        <v>0</v>
      </c>
      <c r="G10" s="86">
        <f t="shared" si="2"/>
        <v>0</v>
      </c>
      <c r="H10" s="86">
        <f t="shared" si="2"/>
        <v>0</v>
      </c>
      <c r="I10" s="86">
        <f t="shared" si="2"/>
        <v>0</v>
      </c>
      <c r="J10" s="86">
        <f t="shared" si="2"/>
        <v>0</v>
      </c>
      <c r="K10" s="86">
        <f t="shared" si="2"/>
        <v>0</v>
      </c>
      <c r="L10" s="86">
        <f t="shared" si="2"/>
        <v>0</v>
      </c>
      <c r="M10" s="86">
        <f t="shared" si="2"/>
        <v>0</v>
      </c>
      <c r="N10" s="87">
        <f t="shared" si="2"/>
        <v>0</v>
      </c>
    </row>
    <row r="11" spans="1:17" ht="15.75" thickBot="1" x14ac:dyDescent="0.3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  <row r="12" spans="1:17" ht="15.75" thickBot="1" x14ac:dyDescent="0.3">
      <c r="A12" s="89"/>
      <c r="B12" s="213" t="s">
        <v>1219</v>
      </c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90"/>
    </row>
    <row r="13" spans="1:17" ht="15.75" thickBot="1" x14ac:dyDescent="0.3">
      <c r="A13" s="91" t="s">
        <v>123</v>
      </c>
      <c r="B13" s="86">
        <f t="shared" ref="B13:N13" si="3">SUM(B14:B19)</f>
        <v>0</v>
      </c>
      <c r="C13" s="86">
        <f t="shared" si="3"/>
        <v>0</v>
      </c>
      <c r="D13" s="86">
        <f t="shared" si="3"/>
        <v>0</v>
      </c>
      <c r="E13" s="86">
        <f t="shared" si="3"/>
        <v>0</v>
      </c>
      <c r="F13" s="86">
        <f t="shared" si="3"/>
        <v>0</v>
      </c>
      <c r="G13" s="86">
        <f t="shared" si="3"/>
        <v>0</v>
      </c>
      <c r="H13" s="86">
        <f t="shared" si="3"/>
        <v>0</v>
      </c>
      <c r="I13" s="86">
        <f t="shared" si="3"/>
        <v>0</v>
      </c>
      <c r="J13" s="86">
        <f t="shared" si="3"/>
        <v>0</v>
      </c>
      <c r="K13" s="86">
        <f t="shared" si="3"/>
        <v>0</v>
      </c>
      <c r="L13" s="86">
        <f t="shared" si="3"/>
        <v>0</v>
      </c>
      <c r="M13" s="86">
        <f t="shared" si="3"/>
        <v>0</v>
      </c>
      <c r="N13" s="86">
        <f t="shared" si="3"/>
        <v>0</v>
      </c>
      <c r="P13" s="71"/>
      <c r="Q13" s="62"/>
    </row>
    <row r="14" spans="1:17" ht="15.75" thickBot="1" x14ac:dyDescent="0.3">
      <c r="A14" s="82" t="s">
        <v>1217</v>
      </c>
      <c r="B14" s="83">
        <f>SUMIF(jan!$M:$M,'Flx Opr.'!$A14,jan!$G:$G)</f>
        <v>0</v>
      </c>
      <c r="C14" s="83">
        <f>SUMIF(fev!$M:$M,'Flx Opr.'!$A14,fev!$G:$G)</f>
        <v>0</v>
      </c>
      <c r="D14" s="83">
        <f>SUMIF(mar!$M:$M,'Flx Opr.'!$A14,mar!$G:$G)</f>
        <v>0</v>
      </c>
      <c r="E14" s="83">
        <f>SUMIF(abr!$M:$M,'Flx Opr.'!$A14,abr!$G:$G)</f>
        <v>0</v>
      </c>
      <c r="F14" s="83">
        <f>SUMIF(mai!$M:$M,'Flx Opr.'!$A14,mai!$G:$G)</f>
        <v>0</v>
      </c>
      <c r="G14" s="83">
        <f>SUMIF(jun!$M:$M,'Flx Opr.'!$A14,jun!$G:$G)</f>
        <v>0</v>
      </c>
      <c r="H14" s="83">
        <f>SUMIF(jul!$M:$M,'Flx Opr.'!$A14,jul!$G:$G)</f>
        <v>0</v>
      </c>
      <c r="I14" s="83">
        <f>SUMIF(ago!$M:$M,'Flx Opr.'!$A14,ago!$G:$G)</f>
        <v>0</v>
      </c>
      <c r="J14" s="83">
        <f>SUMIF(set!$M:$M,'Flx Opr.'!$A14,set!$G:$G)</f>
        <v>0</v>
      </c>
      <c r="K14" s="83">
        <f>SUMIF(out!$M:$M,'Flx Opr.'!$A14,out!$G:$G)</f>
        <v>0</v>
      </c>
      <c r="L14" s="83">
        <f>SUMIF(nov!$M:$M,'Flx Opr.'!$A14,nov!$G:$G)</f>
        <v>0</v>
      </c>
      <c r="M14" s="83">
        <f>SUMIF(dez!$M:$M,'Flx Opr.'!$A14,dez!$G:$G)</f>
        <v>0</v>
      </c>
      <c r="N14" s="84">
        <f t="shared" ref="N14:N19" si="4">SUM(B14:M14)</f>
        <v>0</v>
      </c>
      <c r="P14" s="71"/>
      <c r="Q14" s="62"/>
    </row>
    <row r="15" spans="1:17" ht="15.75" thickBot="1" x14ac:dyDescent="0.3">
      <c r="A15" s="82" t="s">
        <v>318</v>
      </c>
      <c r="B15" s="83">
        <f>SUMIF(jan!$M:$M,'Flx Opr.'!$A15,jan!$G:$G)</f>
        <v>0</v>
      </c>
      <c r="C15" s="83">
        <f>SUMIF(fev!$M:$M,'Flx Opr.'!$A15,fev!$G:$G)</f>
        <v>0</v>
      </c>
      <c r="D15" s="83">
        <f>SUMIF(mar!$M:$M,'Flx Opr.'!$A15,mar!$G:$G)</f>
        <v>0</v>
      </c>
      <c r="E15" s="83">
        <f>SUMIF(abr!$M:$M,'Flx Opr.'!$A15,abr!$G:$G)</f>
        <v>0</v>
      </c>
      <c r="F15" s="83">
        <f>SUMIF(mai!$M:$M,'Flx Opr.'!$A15,mai!$G:$G)</f>
        <v>0</v>
      </c>
      <c r="G15" s="83">
        <f>SUMIF(jun!$M:$M,'Flx Opr.'!$A15,jun!$G:$G)</f>
        <v>0</v>
      </c>
      <c r="H15" s="83">
        <f>SUMIF(jul!$M:$M,'Flx Opr.'!$A15,jul!$G:$G)</f>
        <v>0</v>
      </c>
      <c r="I15" s="83">
        <f>SUMIF(ago!$M:$M,'Flx Opr.'!$A15,ago!$G:$G)</f>
        <v>0</v>
      </c>
      <c r="J15" s="83">
        <f>SUMIF(set!$M:$M,'Flx Opr.'!$A15,set!$G:$G)</f>
        <v>0</v>
      </c>
      <c r="K15" s="83">
        <f>SUMIF(out!$M:$M,'Flx Opr.'!$A15,out!$G:$G)</f>
        <v>0</v>
      </c>
      <c r="L15" s="83">
        <f>SUMIF(nov!$M:$M,'Flx Opr.'!$A15,nov!$G:$G)</f>
        <v>0</v>
      </c>
      <c r="M15" s="83">
        <f>SUMIF(dez!$M:$M,'Flx Opr.'!$A15,dez!$G:$G)</f>
        <v>0</v>
      </c>
      <c r="N15" s="84">
        <f t="shared" si="4"/>
        <v>0</v>
      </c>
      <c r="P15" s="71"/>
      <c r="Q15" s="62"/>
    </row>
    <row r="16" spans="1:17" ht="15.75" thickBot="1" x14ac:dyDescent="0.3">
      <c r="A16" s="82" t="s">
        <v>511</v>
      </c>
      <c r="B16" s="83">
        <f>SUMIF(jan!$M:$M,'Flx Opr.'!$A16,jan!$G:$G)</f>
        <v>0</v>
      </c>
      <c r="C16" s="83">
        <f>SUMIF(fev!$M:$M,'Flx Opr.'!$A16,fev!$G:$G)</f>
        <v>0</v>
      </c>
      <c r="D16" s="83">
        <f>SUMIF(mar!$M:$M,'Flx Opr.'!$A16,mar!$G:$G)</f>
        <v>0</v>
      </c>
      <c r="E16" s="83">
        <f>SUMIF(abr!$M:$M,'Flx Opr.'!$A16,abr!$G:$G)</f>
        <v>0</v>
      </c>
      <c r="F16" s="83">
        <f>SUMIF(mai!$M:$M,'Flx Opr.'!$A16,mai!$G:$G)</f>
        <v>0</v>
      </c>
      <c r="G16" s="83">
        <f>SUMIF(jun!$M:$M,'Flx Opr.'!$A16,jun!$G:$G)</f>
        <v>0</v>
      </c>
      <c r="H16" s="83">
        <f>SUMIF(jul!$M:$M,'Flx Opr.'!$A16,jul!$G:$G)</f>
        <v>0</v>
      </c>
      <c r="I16" s="83">
        <f>SUMIF(ago!$M:$M,'Flx Opr.'!$A16,ago!$G:$G)</f>
        <v>0</v>
      </c>
      <c r="J16" s="83">
        <f>SUMIF(set!$M:$M,'Flx Opr.'!$A16,set!$G:$G)</f>
        <v>0</v>
      </c>
      <c r="K16" s="83">
        <f>SUMIF(out!$M:$M,'Flx Opr.'!$A16,out!$G:$G)</f>
        <v>0</v>
      </c>
      <c r="L16" s="83">
        <f>SUMIF(nov!$M:$M,'Flx Opr.'!$A16,nov!$G:$G)</f>
        <v>0</v>
      </c>
      <c r="M16" s="83">
        <f>SUMIF(dez!$M:$M,'Flx Opr.'!$A16,dez!$G:$G)</f>
        <v>0</v>
      </c>
      <c r="N16" s="84">
        <f t="shared" si="4"/>
        <v>0</v>
      </c>
      <c r="P16" s="71"/>
      <c r="Q16" s="62"/>
    </row>
    <row r="17" spans="1:17" ht="15.75" thickBot="1" x14ac:dyDescent="0.3">
      <c r="A17" s="82" t="s">
        <v>512</v>
      </c>
      <c r="B17" s="83">
        <f>SUMIF(jan!$M:$M,'Flx Opr.'!$A17,jan!$G:$G)</f>
        <v>0</v>
      </c>
      <c r="C17" s="83">
        <f>SUMIF(fev!$M:$M,'Flx Opr.'!$A17,fev!$G:$G)</f>
        <v>0</v>
      </c>
      <c r="D17" s="83">
        <f>SUMIF(mar!$M:$M,'Flx Opr.'!$A17,mar!$G:$G)</f>
        <v>0</v>
      </c>
      <c r="E17" s="83">
        <f>SUMIF(abr!$M:$M,'Flx Opr.'!$A17,abr!$G:$G)</f>
        <v>0</v>
      </c>
      <c r="F17" s="83">
        <f>SUMIF(mai!$M:$M,'Flx Opr.'!$A17,mai!$G:$G)</f>
        <v>0</v>
      </c>
      <c r="G17" s="83">
        <f>SUMIF(jun!$M:$M,'Flx Opr.'!$A17,jun!$G:$G)</f>
        <v>0</v>
      </c>
      <c r="H17" s="83">
        <f>SUMIF(jul!$M:$M,'Flx Opr.'!$A17,jul!$G:$G)</f>
        <v>0</v>
      </c>
      <c r="I17" s="83">
        <f>SUMIF(ago!$M:$M,'Flx Opr.'!$A17,ago!$G:$G)</f>
        <v>0</v>
      </c>
      <c r="J17" s="83">
        <f>SUMIF(set!$M:$M,'Flx Opr.'!$A17,set!$G:$G)</f>
        <v>0</v>
      </c>
      <c r="K17" s="83">
        <f>SUMIF(out!$M:$M,'Flx Opr.'!$A17,out!$G:$G)</f>
        <v>0</v>
      </c>
      <c r="L17" s="83">
        <f>SUMIF(nov!$M:$M,'Flx Opr.'!$A17,nov!$G:$G)</f>
        <v>0</v>
      </c>
      <c r="M17" s="83">
        <f>SUMIF(dez!$M:$M,'Flx Opr.'!$A17,dez!$G:$G)</f>
        <v>0</v>
      </c>
      <c r="N17" s="84">
        <f t="shared" si="4"/>
        <v>0</v>
      </c>
      <c r="P17" s="71"/>
      <c r="Q17" s="62"/>
    </row>
    <row r="18" spans="1:17" ht="15.75" thickBot="1" x14ac:dyDescent="0.3">
      <c r="A18" s="82" t="s">
        <v>513</v>
      </c>
      <c r="B18" s="83">
        <f>SUMIF(jan!$M:$M,'Flx Opr.'!$A18,jan!$G:$G)</f>
        <v>0</v>
      </c>
      <c r="C18" s="83">
        <f>SUMIF(fev!$M:$M,'Flx Opr.'!$A18,fev!$G:$G)</f>
        <v>0</v>
      </c>
      <c r="D18" s="83">
        <f>SUMIF(mar!$M:$M,'Flx Opr.'!$A18,mar!$G:$G)</f>
        <v>0</v>
      </c>
      <c r="E18" s="83">
        <f>SUMIF(abr!$M:$M,'Flx Opr.'!$A18,abr!$G:$G)</f>
        <v>0</v>
      </c>
      <c r="F18" s="83">
        <f>SUMIF(mai!$M:$M,'Flx Opr.'!$A18,mai!$G:$G)</f>
        <v>0</v>
      </c>
      <c r="G18" s="83">
        <f>SUMIF(jun!$M:$M,'Flx Opr.'!$A18,jun!$G:$G)</f>
        <v>0</v>
      </c>
      <c r="H18" s="83">
        <f>SUMIF(jul!$M:$M,'Flx Opr.'!$A18,jul!$G:$G)</f>
        <v>0</v>
      </c>
      <c r="I18" s="83">
        <f>SUMIF(ago!$M:$M,'Flx Opr.'!$A18,ago!$G:$G)</f>
        <v>0</v>
      </c>
      <c r="J18" s="83">
        <f>SUMIF(set!$M:$M,'Flx Opr.'!$A18,set!$G:$G)</f>
        <v>0</v>
      </c>
      <c r="K18" s="83">
        <f>SUMIF(out!$M:$M,'Flx Opr.'!$A18,out!$G:$G)</f>
        <v>0</v>
      </c>
      <c r="L18" s="83">
        <f>SUMIF(nov!$M:$M,'Flx Opr.'!$A18,nov!$G:$G)</f>
        <v>0</v>
      </c>
      <c r="M18" s="83">
        <f>SUMIF(dez!$M:$M,'Flx Opr.'!$A18,dez!$G:$G)</f>
        <v>0</v>
      </c>
      <c r="N18" s="84">
        <f t="shared" si="4"/>
        <v>0</v>
      </c>
      <c r="P18" s="71"/>
      <c r="Q18" s="62"/>
    </row>
    <row r="19" spans="1:17" ht="15.75" thickBot="1" x14ac:dyDescent="0.3">
      <c r="A19" s="92" t="s">
        <v>516</v>
      </c>
      <c r="B19" s="83">
        <f>SUMIF(jan!$M:$M,'Flx Opr.'!$A19,jan!$G:$G)</f>
        <v>0</v>
      </c>
      <c r="C19" s="83">
        <f>SUMIF(fev!$M:$M,'Flx Opr.'!$A19,fev!$G:$G)</f>
        <v>0</v>
      </c>
      <c r="D19" s="83">
        <f>SUMIF(mar!$M:$M,'Flx Opr.'!$A19,mar!$G:$G)</f>
        <v>0</v>
      </c>
      <c r="E19" s="83">
        <f>SUMIF(abr!$M:$M,'Flx Opr.'!$A19,abr!$G:$G)</f>
        <v>0</v>
      </c>
      <c r="F19" s="83">
        <f>SUMIF(mai!$M:$M,'Flx Opr.'!$A19,mai!$G:$G)</f>
        <v>0</v>
      </c>
      <c r="G19" s="83">
        <f>SUMIF(jun!$M:$M,'Flx Opr.'!$A19,jun!$G:$G)</f>
        <v>0</v>
      </c>
      <c r="H19" s="83">
        <f>SUMIF(jul!$M:$M,'Flx Opr.'!$A19,jul!$G:$G)</f>
        <v>0</v>
      </c>
      <c r="I19" s="83">
        <f>SUMIF(ago!$M:$M,'Flx Opr.'!$A19,ago!$G:$G)</f>
        <v>0</v>
      </c>
      <c r="J19" s="83">
        <f>SUMIF(set!$M:$M,'Flx Opr.'!$A19,set!$G:$G)</f>
        <v>0</v>
      </c>
      <c r="K19" s="83">
        <f>SUMIF(out!$M:$M,'Flx Opr.'!$A19,out!$G:$G)</f>
        <v>0</v>
      </c>
      <c r="L19" s="83">
        <f>SUMIF(nov!$M:$M,'Flx Opr.'!$A19,nov!$G:$G)</f>
        <v>0</v>
      </c>
      <c r="M19" s="83">
        <f>SUMIF(dez!$M:$M,'Flx Opr.'!$A19,dez!$G:$G)</f>
        <v>0</v>
      </c>
      <c r="N19" s="84">
        <f t="shared" si="4"/>
        <v>0</v>
      </c>
      <c r="P19" s="71"/>
      <c r="Q19" s="62"/>
    </row>
    <row r="20" spans="1:17" ht="15.75" thickBot="1" x14ac:dyDescent="0.3">
      <c r="A20" s="91" t="s">
        <v>959</v>
      </c>
      <c r="B20" s="86">
        <f>SUM(B21:B28)</f>
        <v>0</v>
      </c>
      <c r="C20" s="86">
        <f t="shared" ref="C20:M20" si="5">SUM(C21:C28)</f>
        <v>0</v>
      </c>
      <c r="D20" s="86">
        <f t="shared" si="5"/>
        <v>0</v>
      </c>
      <c r="E20" s="86">
        <f t="shared" si="5"/>
        <v>0</v>
      </c>
      <c r="F20" s="86">
        <f t="shared" si="5"/>
        <v>0</v>
      </c>
      <c r="G20" s="86">
        <f t="shared" si="5"/>
        <v>0</v>
      </c>
      <c r="H20" s="86">
        <f t="shared" si="5"/>
        <v>0</v>
      </c>
      <c r="I20" s="86">
        <f t="shared" si="5"/>
        <v>0</v>
      </c>
      <c r="J20" s="86">
        <f t="shared" si="5"/>
        <v>0</v>
      </c>
      <c r="K20" s="86">
        <f t="shared" si="5"/>
        <v>0</v>
      </c>
      <c r="L20" s="86">
        <f t="shared" si="5"/>
        <v>0</v>
      </c>
      <c r="M20" s="86">
        <f t="shared" si="5"/>
        <v>0</v>
      </c>
      <c r="N20" s="86">
        <f>SUM(N21:N28)</f>
        <v>0</v>
      </c>
      <c r="P20" s="71"/>
      <c r="Q20" s="62"/>
    </row>
    <row r="21" spans="1:17" ht="15.75" thickBot="1" x14ac:dyDescent="0.3">
      <c r="A21" s="82" t="s">
        <v>128</v>
      </c>
      <c r="B21" s="83">
        <f>SUMIF(jan!$M:$M,'Flx Opr.'!$A21,jan!$G:$G)</f>
        <v>0</v>
      </c>
      <c r="C21" s="83">
        <f>SUMIF(fev!$M:$M,'Flx Opr.'!$A21,fev!$G:$G)</f>
        <v>0</v>
      </c>
      <c r="D21" s="83">
        <f>SUMIF(mar!$M:$M,'Flx Opr.'!$A21,mar!$G:$G)</f>
        <v>0</v>
      </c>
      <c r="E21" s="83">
        <f>SUMIF(abr!$M:$M,'Flx Opr.'!$A21,abr!$G:$G)</f>
        <v>0</v>
      </c>
      <c r="F21" s="83">
        <f>SUMIF(mai!$M:$M,'Flx Opr.'!$A21,mai!$G:$G)</f>
        <v>0</v>
      </c>
      <c r="G21" s="83">
        <f>SUMIF(jun!$M:$M,'Flx Opr.'!$A21,jun!$G:$G)</f>
        <v>0</v>
      </c>
      <c r="H21" s="83">
        <f>SUMIF(jul!$M:$M,'Flx Opr.'!$A21,jul!$G:$G)</f>
        <v>0</v>
      </c>
      <c r="I21" s="83">
        <f>SUMIF(ago!$M:$M,'Flx Opr.'!$A21,ago!$G:$G)</f>
        <v>0</v>
      </c>
      <c r="J21" s="83">
        <f>SUMIF(set!$M:$M,'Flx Opr.'!$A21,set!$G:$G)</f>
        <v>0</v>
      </c>
      <c r="K21" s="83">
        <f>SUMIF(out!$M:$M,'Flx Opr.'!$A21,out!$G:$G)</f>
        <v>0</v>
      </c>
      <c r="L21" s="83">
        <f>SUMIF(nov!$M:$M,'Flx Opr.'!$A21,nov!$G:$G)</f>
        <v>0</v>
      </c>
      <c r="M21" s="83">
        <f>SUMIF(dez!$M:$M,'Flx Opr.'!$A21,dez!$G:$G)</f>
        <v>0</v>
      </c>
      <c r="N21" s="84">
        <f t="shared" ref="N21:N28" si="6">SUM(B21:M21)</f>
        <v>0</v>
      </c>
      <c r="P21" s="71"/>
      <c r="Q21" s="62"/>
    </row>
    <row r="22" spans="1:17" ht="15.75" thickBot="1" x14ac:dyDescent="0.3">
      <c r="A22" s="82" t="s">
        <v>129</v>
      </c>
      <c r="B22" s="83">
        <f>SUMIF(jan!$M:$M,'Flx Opr.'!$A22,jan!$G:$G)</f>
        <v>0</v>
      </c>
      <c r="C22" s="83">
        <f>SUMIF(fev!$M:$M,'Flx Opr.'!$A22,fev!$G:$G)</f>
        <v>0</v>
      </c>
      <c r="D22" s="83">
        <f>SUMIF(mar!$M:$M,'Flx Opr.'!$A22,mar!$G:$G)</f>
        <v>0</v>
      </c>
      <c r="E22" s="83">
        <f>SUMIF(abr!$M:$M,'Flx Opr.'!$A22,abr!$G:$G)</f>
        <v>0</v>
      </c>
      <c r="F22" s="83">
        <f>SUMIF(mai!$M:$M,'Flx Opr.'!$A22,mai!$G:$G)</f>
        <v>0</v>
      </c>
      <c r="G22" s="83">
        <f>SUMIF(jun!$M:$M,'Flx Opr.'!$A22,jun!$G:$G)</f>
        <v>0</v>
      </c>
      <c r="H22" s="83">
        <f>SUMIF(jul!$M:$M,'Flx Opr.'!$A22,jul!$G:$G)</f>
        <v>0</v>
      </c>
      <c r="I22" s="83">
        <f>SUMIF(ago!$M:$M,'Flx Opr.'!$A22,ago!$G:$G)</f>
        <v>0</v>
      </c>
      <c r="J22" s="83">
        <f>SUMIF(set!$M:$M,'Flx Opr.'!$A22,set!$G:$G)</f>
        <v>0</v>
      </c>
      <c r="K22" s="83">
        <f>SUMIF(out!$M:$M,'Flx Opr.'!$A22,out!$G:$G)</f>
        <v>0</v>
      </c>
      <c r="L22" s="83">
        <f>SUMIF(nov!$M:$M,'Flx Opr.'!$A22,nov!$G:$G)</f>
        <v>0</v>
      </c>
      <c r="M22" s="83">
        <f>SUMIF(dez!$M:$M,'Flx Opr.'!$A22,dez!$G:$G)</f>
        <v>0</v>
      </c>
      <c r="N22" s="84">
        <f t="shared" si="6"/>
        <v>0</v>
      </c>
      <c r="P22" s="71"/>
      <c r="Q22" s="62"/>
    </row>
    <row r="23" spans="1:17" ht="15.75" thickBot="1" x14ac:dyDescent="0.3">
      <c r="A23" s="82" t="s">
        <v>130</v>
      </c>
      <c r="B23" s="83">
        <f>SUMIF(jan!$M:$M,'Flx Opr.'!$A23,jan!$G:$G)</f>
        <v>0</v>
      </c>
      <c r="C23" s="83">
        <f>SUMIF(fev!$M:$M,'Flx Opr.'!$A23,fev!$G:$G)</f>
        <v>0</v>
      </c>
      <c r="D23" s="83">
        <f>SUMIF(mar!$M:$M,'Flx Opr.'!$A23,mar!$G:$G)</f>
        <v>0</v>
      </c>
      <c r="E23" s="83">
        <f>SUMIF(abr!$M:$M,'Flx Opr.'!$A23,abr!$G:$G)</f>
        <v>0</v>
      </c>
      <c r="F23" s="83">
        <f>SUMIF(mai!$M:$M,'Flx Opr.'!$A23,mai!$G:$G)</f>
        <v>0</v>
      </c>
      <c r="G23" s="83">
        <f>SUMIF(jun!$M:$M,'Flx Opr.'!$A23,jun!$G:$G)</f>
        <v>0</v>
      </c>
      <c r="H23" s="83">
        <f>SUMIF(jul!$M:$M,'Flx Opr.'!$A23,jul!$G:$G)</f>
        <v>0</v>
      </c>
      <c r="I23" s="83">
        <f>SUMIF(ago!$M:$M,'Flx Opr.'!$A23,ago!$G:$G)</f>
        <v>0</v>
      </c>
      <c r="J23" s="83">
        <f>SUMIF(set!$M:$M,'Flx Opr.'!$A23,set!$G:$G)</f>
        <v>0</v>
      </c>
      <c r="K23" s="83">
        <f>SUMIF(out!$M:$M,'Flx Opr.'!$A23,out!$G:$G)</f>
        <v>0</v>
      </c>
      <c r="L23" s="83">
        <f>SUMIF(nov!$M:$M,'Flx Opr.'!$A23,nov!$G:$G)</f>
        <v>0</v>
      </c>
      <c r="M23" s="83">
        <f>SUMIF(dez!$M:$M,'Flx Opr.'!$A23,dez!$G:$G)</f>
        <v>0</v>
      </c>
      <c r="N23" s="84">
        <f t="shared" si="6"/>
        <v>0</v>
      </c>
      <c r="P23" s="71"/>
      <c r="Q23" s="62"/>
    </row>
    <row r="24" spans="1:17" ht="15.75" thickBot="1" x14ac:dyDescent="0.3">
      <c r="A24" s="82" t="s">
        <v>131</v>
      </c>
      <c r="B24" s="83">
        <f>SUMIF(jan!$M:$M,'Flx Opr.'!$A24,jan!$G:$G)</f>
        <v>0</v>
      </c>
      <c r="C24" s="83">
        <f>SUMIF(fev!$M:$M,'Flx Opr.'!$A24,fev!$G:$G)</f>
        <v>0</v>
      </c>
      <c r="D24" s="83">
        <f>SUMIF(mar!$M:$M,'Flx Opr.'!$A24,mar!$G:$G)</f>
        <v>0</v>
      </c>
      <c r="E24" s="83">
        <f>SUMIF(abr!$M:$M,'Flx Opr.'!$A24,abr!$G:$G)</f>
        <v>0</v>
      </c>
      <c r="F24" s="83">
        <f>SUMIF(mai!$M:$M,'Flx Opr.'!$A24,mai!$G:$G)</f>
        <v>0</v>
      </c>
      <c r="G24" s="83">
        <f>SUMIF(jun!$M:$M,'Flx Opr.'!$A24,jun!$G:$G)</f>
        <v>0</v>
      </c>
      <c r="H24" s="83">
        <f>SUMIF(jul!$M:$M,'Flx Opr.'!$A24,jul!$G:$G)</f>
        <v>0</v>
      </c>
      <c r="I24" s="83">
        <f>SUMIF(ago!$M:$M,'Flx Opr.'!$A24,ago!$G:$G)</f>
        <v>0</v>
      </c>
      <c r="J24" s="83">
        <f>SUMIF(set!$M:$M,'Flx Opr.'!$A24,set!$G:$G)</f>
        <v>0</v>
      </c>
      <c r="K24" s="83">
        <f>SUMIF(out!$M:$M,'Flx Opr.'!$A24,out!$G:$G)</f>
        <v>0</v>
      </c>
      <c r="L24" s="83">
        <f>SUMIF(nov!$M:$M,'Flx Opr.'!$A24,nov!$G:$G)</f>
        <v>0</v>
      </c>
      <c r="M24" s="83">
        <f>SUMIF(dez!$M:$M,'Flx Opr.'!$A24,dez!$G:$G)</f>
        <v>0</v>
      </c>
      <c r="N24" s="84">
        <f t="shared" si="6"/>
        <v>0</v>
      </c>
      <c r="P24" s="71"/>
      <c r="Q24" s="62"/>
    </row>
    <row r="25" spans="1:17" ht="15.75" thickBot="1" x14ac:dyDescent="0.3">
      <c r="A25" s="82" t="s">
        <v>132</v>
      </c>
      <c r="B25" s="83">
        <f>SUMIF(jan!$M:$M,'Flx Opr.'!$A25,jan!$G:$G)</f>
        <v>0</v>
      </c>
      <c r="C25" s="83">
        <f>SUMIF(fev!$M:$M,'Flx Opr.'!$A25,fev!$G:$G)</f>
        <v>0</v>
      </c>
      <c r="D25" s="83">
        <f>SUMIF(mar!$M:$M,'Flx Opr.'!$A25,mar!$G:$G)</f>
        <v>0</v>
      </c>
      <c r="E25" s="83">
        <f>SUMIF(abr!$M:$M,'Flx Opr.'!$A25,abr!$G:$G)</f>
        <v>0</v>
      </c>
      <c r="F25" s="83">
        <f>SUMIF(mai!$M:$M,'Flx Opr.'!$A25,mai!$G:$G)</f>
        <v>0</v>
      </c>
      <c r="G25" s="83">
        <f>SUMIF(jun!$M:$M,'Flx Opr.'!$A25,jun!$G:$G)</f>
        <v>0</v>
      </c>
      <c r="H25" s="83">
        <f>SUMIF(jul!$M:$M,'Flx Opr.'!$A25,jul!$G:$G)</f>
        <v>0</v>
      </c>
      <c r="I25" s="83">
        <f>SUMIF(ago!$M:$M,'Flx Opr.'!$A25,ago!$G:$G)</f>
        <v>0</v>
      </c>
      <c r="J25" s="83">
        <f>SUMIF(set!$M:$M,'Flx Opr.'!$A25,set!$G:$G)</f>
        <v>0</v>
      </c>
      <c r="K25" s="83">
        <f>SUMIF(out!$M:$M,'Flx Opr.'!$A25,out!$G:$G)</f>
        <v>0</v>
      </c>
      <c r="L25" s="83">
        <f>SUMIF(nov!$M:$M,'Flx Opr.'!$A25,nov!$G:$G)</f>
        <v>0</v>
      </c>
      <c r="M25" s="83">
        <f>SUMIF(dez!$M:$M,'Flx Opr.'!$A25,dez!$G:$G)</f>
        <v>0</v>
      </c>
      <c r="N25" s="84">
        <f t="shared" si="6"/>
        <v>0</v>
      </c>
      <c r="P25" s="71"/>
      <c r="Q25" s="62"/>
    </row>
    <row r="26" spans="1:17" ht="15.75" thickBot="1" x14ac:dyDescent="0.3">
      <c r="A26" s="82" t="s">
        <v>1222</v>
      </c>
      <c r="B26" s="83">
        <f>SUMIF(jan!$M:$M,'Flx Opr.'!$A26,jan!$G:$G)</f>
        <v>0</v>
      </c>
      <c r="C26" s="83">
        <f>SUMIF(fev!$M:$M,'Flx Opr.'!$A26,fev!$G:$G)</f>
        <v>0</v>
      </c>
      <c r="D26" s="83">
        <f>SUMIF(mar!$M:$M,'Flx Opr.'!$A26,mar!$G:$G)</f>
        <v>0</v>
      </c>
      <c r="E26" s="83">
        <f>SUMIF(abr!$M:$M,'Flx Opr.'!$A26,abr!$G:$G)</f>
        <v>0</v>
      </c>
      <c r="F26" s="83">
        <f>SUMIF(mai!$M:$M,'Flx Opr.'!$A26,mai!$G:$G)</f>
        <v>0</v>
      </c>
      <c r="G26" s="83">
        <f>SUMIF(jun!$M:$M,'Flx Opr.'!$A26,jun!$G:$G)</f>
        <v>0</v>
      </c>
      <c r="H26" s="83">
        <f>SUMIF(jul!$M:$M,'Flx Opr.'!$A26,jul!$G:$G)</f>
        <v>0</v>
      </c>
      <c r="I26" s="83">
        <f>SUMIF(ago!$M:$M,'Flx Opr.'!$A26,ago!$G:$G)</f>
        <v>0</v>
      </c>
      <c r="J26" s="83">
        <f>SUMIF(set!$M:$M,'Flx Opr.'!$A26,set!$G:$G)</f>
        <v>0</v>
      </c>
      <c r="K26" s="83">
        <f>SUMIF(out!$M:$M,'Flx Opr.'!$A26,out!$G:$G)</f>
        <v>0</v>
      </c>
      <c r="L26" s="83">
        <f>SUMIF(nov!$M:$M,'Flx Opr.'!$A26,nov!$G:$G)</f>
        <v>0</v>
      </c>
      <c r="M26" s="83">
        <f>SUMIF(dez!$M:$M,'Flx Opr.'!$A26,dez!$G:$G)</f>
        <v>0</v>
      </c>
      <c r="N26" s="84">
        <f t="shared" si="6"/>
        <v>0</v>
      </c>
      <c r="P26" s="71"/>
      <c r="Q26" s="62"/>
    </row>
    <row r="27" spans="1:17" ht="15.75" thickBot="1" x14ac:dyDescent="0.3">
      <c r="A27" s="82" t="s">
        <v>137</v>
      </c>
      <c r="B27" s="83">
        <f>SUMIF(jan!$M:$M,'Flx Opr.'!$A27,jan!$G:$G)</f>
        <v>0</v>
      </c>
      <c r="C27" s="83">
        <f>SUMIF(fev!$M:$M,'Flx Opr.'!$A27,fev!$G:$G)</f>
        <v>0</v>
      </c>
      <c r="D27" s="83">
        <f>SUMIF(mar!$M:$M,'Flx Opr.'!$A27,mar!$G:$G)</f>
        <v>0</v>
      </c>
      <c r="E27" s="83">
        <f>SUMIF(abr!$M:$M,'Flx Opr.'!$A27,abr!$G:$G)</f>
        <v>0</v>
      </c>
      <c r="F27" s="83">
        <f>SUMIF(mai!$M:$M,'Flx Opr.'!$A27,mai!$G:$G)</f>
        <v>0</v>
      </c>
      <c r="G27" s="83">
        <f>SUMIF(jun!$M:$M,'Flx Opr.'!$A27,jun!$G:$G)</f>
        <v>0</v>
      </c>
      <c r="H27" s="83">
        <f>SUMIF(jul!$M:$M,'Flx Opr.'!$A27,jul!$G:$G)</f>
        <v>0</v>
      </c>
      <c r="I27" s="83">
        <f>SUMIF(ago!$M:$M,'Flx Opr.'!$A27,ago!$G:$G)</f>
        <v>0</v>
      </c>
      <c r="J27" s="83">
        <f>SUMIF(set!$M:$M,'Flx Opr.'!$A27,set!$G:$G)</f>
        <v>0</v>
      </c>
      <c r="K27" s="83">
        <f>SUMIF(out!$M:$M,'Flx Opr.'!$A27,out!$G:$G)</f>
        <v>0</v>
      </c>
      <c r="L27" s="83">
        <f>SUMIF(nov!$M:$M,'Flx Opr.'!$A27,nov!$G:$G)</f>
        <v>0</v>
      </c>
      <c r="M27" s="83">
        <f>SUMIF(dez!$M:$M,'Flx Opr.'!$A27,dez!$G:$G)</f>
        <v>0</v>
      </c>
      <c r="N27" s="84">
        <f t="shared" si="6"/>
        <v>0</v>
      </c>
      <c r="P27" s="71"/>
      <c r="Q27" s="62"/>
    </row>
    <row r="28" spans="1:17" ht="15.75" thickBot="1" x14ac:dyDescent="0.3">
      <c r="A28" s="82" t="s">
        <v>1221</v>
      </c>
      <c r="B28" s="83">
        <f>SUMIF(jan!$M:$M,'Flx Opr.'!$A28,jan!$G:$G)</f>
        <v>0</v>
      </c>
      <c r="C28" s="83">
        <f>SUMIF(fev!$M:$M,'Flx Opr.'!$A28,fev!$G:$G)</f>
        <v>0</v>
      </c>
      <c r="D28" s="83">
        <f>SUMIF(mar!$M:$M,'Flx Opr.'!$A28,mar!$G:$G)</f>
        <v>0</v>
      </c>
      <c r="E28" s="83">
        <f>SUMIF(abr!$M:$M,'Flx Opr.'!$A28,abr!$G:$G)</f>
        <v>0</v>
      </c>
      <c r="F28" s="83">
        <f>SUMIF(mai!$M:$M,'Flx Opr.'!$A28,mai!$G:$G)</f>
        <v>0</v>
      </c>
      <c r="G28" s="83">
        <f>SUMIF(jun!$M:$M,'Flx Opr.'!$A28,jun!$G:$G)</f>
        <v>0</v>
      </c>
      <c r="H28" s="83">
        <f>SUMIF(jul!$M:$M,'Flx Opr.'!$A28,jul!$G:$G)</f>
        <v>0</v>
      </c>
      <c r="I28" s="83">
        <f>SUMIF(ago!$M:$M,'Flx Opr.'!$A28,ago!$G:$G)</f>
        <v>0</v>
      </c>
      <c r="J28" s="83">
        <f>SUMIF(set!$M:$M,'Flx Opr.'!$A28,set!$G:$G)</f>
        <v>0</v>
      </c>
      <c r="K28" s="83">
        <f>SUMIF(out!$M:$M,'Flx Opr.'!$A28,out!$G:$G)</f>
        <v>0</v>
      </c>
      <c r="L28" s="83">
        <f>SUMIF(nov!$M:$M,'Flx Opr.'!$A28,nov!$G:$G)</f>
        <v>0</v>
      </c>
      <c r="M28" s="83">
        <f>SUMIF(dez!$M:$M,'Flx Opr.'!$A28,dez!$G:$G)</f>
        <v>0</v>
      </c>
      <c r="N28" s="84">
        <f t="shared" si="6"/>
        <v>0</v>
      </c>
      <c r="P28" s="71"/>
      <c r="Q28" s="62"/>
    </row>
    <row r="29" spans="1:17" ht="15.75" thickBot="1" x14ac:dyDescent="0.3">
      <c r="A29" s="91" t="s">
        <v>1225</v>
      </c>
      <c r="B29" s="86">
        <f t="shared" ref="B29:N29" si="7">SUM(B30:B32)</f>
        <v>0</v>
      </c>
      <c r="C29" s="86">
        <f t="shared" si="7"/>
        <v>0</v>
      </c>
      <c r="D29" s="86">
        <f t="shared" si="7"/>
        <v>0</v>
      </c>
      <c r="E29" s="86">
        <f t="shared" si="7"/>
        <v>0</v>
      </c>
      <c r="F29" s="86">
        <f t="shared" si="7"/>
        <v>0</v>
      </c>
      <c r="G29" s="86">
        <f t="shared" si="7"/>
        <v>0</v>
      </c>
      <c r="H29" s="86">
        <f t="shared" si="7"/>
        <v>0</v>
      </c>
      <c r="I29" s="86">
        <f t="shared" si="7"/>
        <v>0</v>
      </c>
      <c r="J29" s="86">
        <f t="shared" si="7"/>
        <v>0</v>
      </c>
      <c r="K29" s="86">
        <f t="shared" si="7"/>
        <v>0</v>
      </c>
      <c r="L29" s="86">
        <f t="shared" si="7"/>
        <v>0</v>
      </c>
      <c r="M29" s="86">
        <f t="shared" si="7"/>
        <v>0</v>
      </c>
      <c r="N29" s="86">
        <f t="shared" si="7"/>
        <v>0</v>
      </c>
      <c r="P29" s="71"/>
      <c r="Q29" s="62"/>
    </row>
    <row r="30" spans="1:17" ht="15.75" thickBot="1" x14ac:dyDescent="0.3">
      <c r="A30" s="82" t="s">
        <v>964</v>
      </c>
      <c r="B30" s="83">
        <f>SUMIF(jan!$M:$M,'Flx Opr.'!$A30,jan!$G:$G)</f>
        <v>0</v>
      </c>
      <c r="C30" s="83">
        <f>SUMIF(fev!$M:$M,'Flx Opr.'!$A30,fev!$G:$G)</f>
        <v>0</v>
      </c>
      <c r="D30" s="83">
        <f>SUMIF(mar!$M:$M,'Flx Opr.'!$A30,mar!$G:$G)</f>
        <v>0</v>
      </c>
      <c r="E30" s="83">
        <f>SUMIF(abr!$M:$M,'Flx Opr.'!$A30,abr!$G:$G)</f>
        <v>0</v>
      </c>
      <c r="F30" s="83">
        <f>SUMIF(mai!$M:$M,'Flx Opr.'!$A30,mai!$G:$G)</f>
        <v>0</v>
      </c>
      <c r="G30" s="83">
        <f>SUMIF(jun!$M:$M,'Flx Opr.'!$A30,jun!$G:$G)</f>
        <v>0</v>
      </c>
      <c r="H30" s="83">
        <f>SUMIF(jul!$M:$M,'Flx Opr.'!$A30,jul!$G:$G)</f>
        <v>0</v>
      </c>
      <c r="I30" s="83">
        <f>SUMIF(ago!$M:$M,'Flx Opr.'!$A30,ago!$G:$G)</f>
        <v>0</v>
      </c>
      <c r="J30" s="83">
        <f>SUMIF(set!$M:$M,'Flx Opr.'!$A30,set!$G:$G)</f>
        <v>0</v>
      </c>
      <c r="K30" s="83">
        <f>SUMIF(out!$M:$M,'Flx Opr.'!$A30,out!$G:$G)</f>
        <v>0</v>
      </c>
      <c r="L30" s="83">
        <f>SUMIF(nov!$M:$M,'Flx Opr.'!$A30,nov!$G:$G)</f>
        <v>0</v>
      </c>
      <c r="M30" s="83">
        <f>SUMIF(dez!$M:$M,'Flx Opr.'!$A30,dez!$G:$G)</f>
        <v>0</v>
      </c>
      <c r="N30" s="84">
        <f t="shared" ref="N30:N32" si="8">SUM(B30:M30)</f>
        <v>0</v>
      </c>
      <c r="P30" s="71"/>
      <c r="Q30" s="62"/>
    </row>
    <row r="31" spans="1:17" ht="15.75" thickBot="1" x14ac:dyDescent="0.3">
      <c r="A31" s="82" t="s">
        <v>963</v>
      </c>
      <c r="B31" s="83">
        <f>SUMIF(jan!$M:$M,'Flx Opr.'!$A31,jan!$G:$G)</f>
        <v>0</v>
      </c>
      <c r="C31" s="83">
        <f>SUMIF(fev!$M:$M,'Flx Opr.'!$A31,fev!$G:$G)</f>
        <v>0</v>
      </c>
      <c r="D31" s="83">
        <f>SUMIF(mar!$M:$M,'Flx Opr.'!$A31,mar!$G:$G)</f>
        <v>0</v>
      </c>
      <c r="E31" s="83">
        <f>SUMIF(abr!$M:$M,'Flx Opr.'!$A31,abr!$G:$G)</f>
        <v>0</v>
      </c>
      <c r="F31" s="83">
        <f>SUMIF(mai!$M:$M,'Flx Opr.'!$A31,mai!$G:$G)</f>
        <v>0</v>
      </c>
      <c r="G31" s="83">
        <f>SUMIF(jun!$M:$M,'Flx Opr.'!$A31,jun!$G:$G)</f>
        <v>0</v>
      </c>
      <c r="H31" s="83">
        <f>SUMIF(jul!$M:$M,'Flx Opr.'!$A31,jul!$G:$G)</f>
        <v>0</v>
      </c>
      <c r="I31" s="83">
        <f>SUMIF(ago!$M:$M,'Flx Opr.'!$A31,ago!$G:$G)</f>
        <v>0</v>
      </c>
      <c r="J31" s="83">
        <f>SUMIF(set!$M:$M,'Flx Opr.'!$A31,set!$G:$G)</f>
        <v>0</v>
      </c>
      <c r="K31" s="83">
        <f>SUMIF(out!$M:$M,'Flx Opr.'!$A31,out!$G:$G)</f>
        <v>0</v>
      </c>
      <c r="L31" s="83">
        <f>SUMIF(nov!$M:$M,'Flx Opr.'!$A31,nov!$G:$G)</f>
        <v>0</v>
      </c>
      <c r="M31" s="83">
        <f>SUMIF(dez!$M:$M,'Flx Opr.'!$A31,dez!$G:$G)</f>
        <v>0</v>
      </c>
      <c r="N31" s="84">
        <f t="shared" si="8"/>
        <v>0</v>
      </c>
      <c r="P31" s="71"/>
      <c r="Q31" s="62"/>
    </row>
    <row r="32" spans="1:17" ht="15.75" thickBot="1" x14ac:dyDescent="0.3">
      <c r="A32" s="82" t="s">
        <v>962</v>
      </c>
      <c r="B32" s="83">
        <f>SUMIF(jan!$M:$M,'Flx Opr.'!$A32,jan!$G:$G)</f>
        <v>0</v>
      </c>
      <c r="C32" s="83">
        <f>SUMIF(fev!$M:$M,'Flx Opr.'!$A32,fev!$G:$G)</f>
        <v>0</v>
      </c>
      <c r="D32" s="83">
        <f>SUMIF(mar!$M:$M,'Flx Opr.'!$A32,mar!$G:$G)</f>
        <v>0</v>
      </c>
      <c r="E32" s="83">
        <f>SUMIF(abr!$M:$M,'Flx Opr.'!$A32,abr!$G:$G)</f>
        <v>0</v>
      </c>
      <c r="F32" s="83">
        <f>SUMIF(mai!$M:$M,'Flx Opr.'!$A32,mai!$G:$G)</f>
        <v>0</v>
      </c>
      <c r="G32" s="83">
        <f>SUMIF(jun!$M:$M,'Flx Opr.'!$A32,jun!$G:$G)</f>
        <v>0</v>
      </c>
      <c r="H32" s="83">
        <f>SUMIF(jul!$M:$M,'Flx Opr.'!$A32,jul!$G:$G)</f>
        <v>0</v>
      </c>
      <c r="I32" s="83">
        <f>SUMIF(ago!$M:$M,'Flx Opr.'!$A32,ago!$G:$G)</f>
        <v>0</v>
      </c>
      <c r="J32" s="83">
        <f>SUMIF(set!$M:$M,'Flx Opr.'!$A32,set!$G:$G)</f>
        <v>0</v>
      </c>
      <c r="K32" s="83">
        <f>SUMIF(out!$M:$M,'Flx Opr.'!$A32,out!$G:$G)</f>
        <v>0</v>
      </c>
      <c r="L32" s="83">
        <f>SUMIF(nov!$M:$M,'Flx Opr.'!$A32,nov!$G:$G)</f>
        <v>0</v>
      </c>
      <c r="M32" s="83">
        <f>SUMIF(dez!$M:$M,'Flx Opr.'!$A32,dez!$G:$G)</f>
        <v>0</v>
      </c>
      <c r="N32" s="84">
        <f t="shared" si="8"/>
        <v>0</v>
      </c>
      <c r="P32" s="71"/>
      <c r="Q32" s="62"/>
    </row>
    <row r="33" spans="1:17" ht="15.75" thickBot="1" x14ac:dyDescent="0.3">
      <c r="A33" s="91" t="s">
        <v>566</v>
      </c>
      <c r="B33" s="86">
        <f>SUM(B34:B36)</f>
        <v>0</v>
      </c>
      <c r="C33" s="86">
        <f t="shared" ref="C33:M33" si="9">SUM(C34:C36)</f>
        <v>0</v>
      </c>
      <c r="D33" s="86">
        <f t="shared" si="9"/>
        <v>0</v>
      </c>
      <c r="E33" s="86">
        <f t="shared" si="9"/>
        <v>0</v>
      </c>
      <c r="F33" s="86">
        <f t="shared" si="9"/>
        <v>0</v>
      </c>
      <c r="G33" s="86">
        <f t="shared" si="9"/>
        <v>0</v>
      </c>
      <c r="H33" s="86">
        <f t="shared" si="9"/>
        <v>0</v>
      </c>
      <c r="I33" s="86">
        <f t="shared" si="9"/>
        <v>0</v>
      </c>
      <c r="J33" s="86">
        <f t="shared" si="9"/>
        <v>0</v>
      </c>
      <c r="K33" s="86">
        <f t="shared" si="9"/>
        <v>0</v>
      </c>
      <c r="L33" s="86">
        <f t="shared" si="9"/>
        <v>0</v>
      </c>
      <c r="M33" s="86">
        <f t="shared" si="9"/>
        <v>0</v>
      </c>
      <c r="N33" s="86">
        <f>SUM(N34:N36)</f>
        <v>0</v>
      </c>
      <c r="P33" s="71"/>
      <c r="Q33" s="62"/>
    </row>
    <row r="34" spans="1:17" ht="15.75" thickBot="1" x14ac:dyDescent="0.3">
      <c r="A34" s="82" t="s">
        <v>133</v>
      </c>
      <c r="B34" s="83">
        <f>SUMIF(jan!$M:$M,'Flx Opr.'!$A34,jan!$G:$G)</f>
        <v>0</v>
      </c>
      <c r="C34" s="83">
        <f>SUMIF(fev!$M:$M,'Flx Opr.'!$A34,fev!$G:$G)</f>
        <v>0</v>
      </c>
      <c r="D34" s="83">
        <f>SUMIF(mar!$M:$M,'Flx Opr.'!$A34,mar!$G:$G)</f>
        <v>0</v>
      </c>
      <c r="E34" s="83">
        <f>SUMIF(abr!$M:$M,'Flx Opr.'!$A34,abr!$G:$G)</f>
        <v>0</v>
      </c>
      <c r="F34" s="83">
        <f>SUMIF(mai!$M:$M,'Flx Opr.'!$A34,mai!$G:$G)</f>
        <v>0</v>
      </c>
      <c r="G34" s="83">
        <f>SUMIF(jun!$M:$M,'Flx Opr.'!$A34,jun!$G:$G)</f>
        <v>0</v>
      </c>
      <c r="H34" s="83">
        <f>SUMIF(jul!$M:$M,'Flx Opr.'!$A34,jul!$G:$G)</f>
        <v>0</v>
      </c>
      <c r="I34" s="83">
        <f>SUMIF(ago!$M:$M,'Flx Opr.'!$A34,ago!$G:$G)</f>
        <v>0</v>
      </c>
      <c r="J34" s="83">
        <f>SUMIF(set!$M:$M,'Flx Opr.'!$A34,set!$G:$G)</f>
        <v>0</v>
      </c>
      <c r="K34" s="83">
        <f>SUMIF(out!$M:$M,'Flx Opr.'!$A34,out!$G:$G)</f>
        <v>0</v>
      </c>
      <c r="L34" s="83">
        <f>SUMIF(nov!$M:$M,'Flx Opr.'!$A34,nov!$G:$G)</f>
        <v>0</v>
      </c>
      <c r="M34" s="83">
        <f>SUMIF(dez!$M:$M,'Flx Opr.'!$A34,dez!$G:$G)</f>
        <v>0</v>
      </c>
      <c r="N34" s="84">
        <f t="shared" ref="N34:N37" si="10">SUM(B34:M34)</f>
        <v>0</v>
      </c>
      <c r="P34" s="71"/>
      <c r="Q34" s="62"/>
    </row>
    <row r="35" spans="1:17" ht="15.75" thickBot="1" x14ac:dyDescent="0.3">
      <c r="A35" s="82" t="s">
        <v>134</v>
      </c>
      <c r="B35" s="83">
        <f>SUMIF(jan!$M:$M,'Flx Opr.'!$A35,jan!$G:$G)</f>
        <v>0</v>
      </c>
      <c r="C35" s="83">
        <f>SUMIF(fev!$M:$M,'Flx Opr.'!$A35,fev!$G:$G)</f>
        <v>0</v>
      </c>
      <c r="D35" s="83">
        <f>SUMIF(mar!$M:$M,'Flx Opr.'!$A35,mar!$G:$G)</f>
        <v>0</v>
      </c>
      <c r="E35" s="83">
        <f>SUMIF(abr!$M:$M,'Flx Opr.'!$A35,abr!$G:$G)</f>
        <v>0</v>
      </c>
      <c r="F35" s="83">
        <f>SUMIF(mai!$M:$M,'Flx Opr.'!$A35,mai!$G:$G)</f>
        <v>0</v>
      </c>
      <c r="G35" s="83">
        <f>SUMIF(jun!$M:$M,'Flx Opr.'!$A35,jun!$G:$G)</f>
        <v>0</v>
      </c>
      <c r="H35" s="83">
        <f>SUMIF(jul!$M:$M,'Flx Opr.'!$A35,jul!$G:$G)</f>
        <v>0</v>
      </c>
      <c r="I35" s="83">
        <f>SUMIF(ago!$M:$M,'Flx Opr.'!$A35,ago!$G:$G)</f>
        <v>0</v>
      </c>
      <c r="J35" s="83">
        <f>SUMIF(set!$M:$M,'Flx Opr.'!$A35,set!$G:$G)</f>
        <v>0</v>
      </c>
      <c r="K35" s="83">
        <f>SUMIF(out!$M:$M,'Flx Opr.'!$A35,out!$G:$G)</f>
        <v>0</v>
      </c>
      <c r="L35" s="83">
        <f>SUMIF(nov!$M:$M,'Flx Opr.'!$A35,nov!$G:$G)</f>
        <v>0</v>
      </c>
      <c r="M35" s="83">
        <f>SUMIF(dez!$M:$M,'Flx Opr.'!$A35,dez!$G:$G)</f>
        <v>0</v>
      </c>
      <c r="N35" s="84">
        <f t="shared" si="10"/>
        <v>0</v>
      </c>
      <c r="P35" s="71"/>
      <c r="Q35" s="62"/>
    </row>
    <row r="36" spans="1:17" ht="15.75" thickBot="1" x14ac:dyDescent="0.3">
      <c r="A36" s="82" t="s">
        <v>1223</v>
      </c>
      <c r="B36" s="83">
        <f>SUMIF(jan!$M:$M,'Flx Opr.'!$A36,jan!$G:$G)</f>
        <v>0</v>
      </c>
      <c r="C36" s="83">
        <f>SUMIF(fev!$M:$M,'Flx Opr.'!$A36,fev!$G:$G)</f>
        <v>0</v>
      </c>
      <c r="D36" s="83">
        <f>SUMIF(mar!$M:$M,'Flx Opr.'!$A36,mar!$G:$G)</f>
        <v>0</v>
      </c>
      <c r="E36" s="83">
        <f>SUMIF(abr!$M:$M,'Flx Opr.'!$A36,abr!$G:$G)</f>
        <v>0</v>
      </c>
      <c r="F36" s="83">
        <f>SUMIF(mai!$M:$M,'Flx Opr.'!$A36,mai!$G:$G)</f>
        <v>0</v>
      </c>
      <c r="G36" s="83">
        <f>SUMIF(jun!$M:$M,'Flx Opr.'!$A36,jun!$G:$G)</f>
        <v>0</v>
      </c>
      <c r="H36" s="83">
        <f>SUMIF(jul!$M:$M,'Flx Opr.'!$A36,jul!$G:$G)</f>
        <v>0</v>
      </c>
      <c r="I36" s="83">
        <f>SUMIF(ago!$M:$M,'Flx Opr.'!$A36,ago!$G:$G)</f>
        <v>0</v>
      </c>
      <c r="J36" s="83">
        <f>SUMIF(set!$M:$M,'Flx Opr.'!$A36,set!$G:$G)</f>
        <v>0</v>
      </c>
      <c r="K36" s="83">
        <f>SUMIF(out!$M:$M,'Flx Opr.'!$A36,out!$G:$G)</f>
        <v>0</v>
      </c>
      <c r="L36" s="83">
        <f>SUMIF(nov!$M:$M,'Flx Opr.'!$A36,nov!$G:$G)</f>
        <v>0</v>
      </c>
      <c r="M36" s="83">
        <f>SUMIF(dez!$M:$M,'Flx Opr.'!$A36,dez!$G:$G)</f>
        <v>0</v>
      </c>
      <c r="N36" s="84">
        <f t="shared" si="10"/>
        <v>0</v>
      </c>
      <c r="P36" s="71"/>
      <c r="Q36" s="62"/>
    </row>
    <row r="37" spans="1:17" ht="15.75" thickBot="1" x14ac:dyDescent="0.3">
      <c r="A37" s="91" t="s">
        <v>135</v>
      </c>
      <c r="B37" s="86">
        <f>SUMIF(jan!$M:$M,'Flx Opr.'!$A37,jan!$G:$G)</f>
        <v>0</v>
      </c>
      <c r="C37" s="86">
        <f>SUMIF(fev!$M:$M,'Flx Opr.'!$A37,fev!$G:$G)</f>
        <v>0</v>
      </c>
      <c r="D37" s="86">
        <f>SUMIF(mar!$M:$M,'Flx Opr.'!$A37,mar!$G:$G)</f>
        <v>0</v>
      </c>
      <c r="E37" s="86">
        <f>SUMIF(abr!$M:$M,'Flx Opr.'!$A37,abr!$G:$G)</f>
        <v>0</v>
      </c>
      <c r="F37" s="86">
        <f>SUMIF(mai!$M:$M,'Flx Opr.'!$A37,mai!$G:$G)</f>
        <v>0</v>
      </c>
      <c r="G37" s="86">
        <f>SUMIF(jun!$M:$M,'Flx Opr.'!$A37,jun!$G:$G)</f>
        <v>0</v>
      </c>
      <c r="H37" s="86">
        <f>SUMIF(jul!$M:$M,'Flx Opr.'!$A37,jul!$G:$G)</f>
        <v>0</v>
      </c>
      <c r="I37" s="86">
        <f>SUMIF(ago!$M:$M,'Flx Opr.'!$A37,ago!$G:$G)</f>
        <v>0</v>
      </c>
      <c r="J37" s="86">
        <f>SUMIF(set!$M:$M,'Flx Opr.'!$A37,set!$G:$G)</f>
        <v>0</v>
      </c>
      <c r="K37" s="86">
        <f>SUMIF(out!$M:$M,'Flx Opr.'!$A37,out!$G:$G)</f>
        <v>0</v>
      </c>
      <c r="L37" s="86">
        <f>SUMIF(nov!$M:$M,'Flx Opr.'!$A37,nov!$G:$G)</f>
        <v>0</v>
      </c>
      <c r="M37" s="86">
        <f>SUMIF(dez!$M:$M,'Flx Opr.'!$A37,dez!$G:$G)</f>
        <v>0</v>
      </c>
      <c r="N37" s="86">
        <f t="shared" si="10"/>
        <v>0</v>
      </c>
      <c r="P37" s="71"/>
      <c r="Q37" s="62"/>
    </row>
    <row r="38" spans="1:17" ht="15.75" thickBot="1" x14ac:dyDescent="0.3">
      <c r="A38" s="91" t="s">
        <v>1224</v>
      </c>
      <c r="B38" s="86">
        <f t="shared" ref="B38:M38" si="11">SUM(B39:B40)</f>
        <v>0</v>
      </c>
      <c r="C38" s="86">
        <f t="shared" si="11"/>
        <v>0</v>
      </c>
      <c r="D38" s="86">
        <f t="shared" si="11"/>
        <v>0</v>
      </c>
      <c r="E38" s="86">
        <f t="shared" si="11"/>
        <v>0</v>
      </c>
      <c r="F38" s="86">
        <f t="shared" si="11"/>
        <v>0</v>
      </c>
      <c r="G38" s="86">
        <f t="shared" si="11"/>
        <v>0</v>
      </c>
      <c r="H38" s="86">
        <f t="shared" si="11"/>
        <v>0</v>
      </c>
      <c r="I38" s="86">
        <f t="shared" si="11"/>
        <v>0</v>
      </c>
      <c r="J38" s="86">
        <f t="shared" si="11"/>
        <v>0</v>
      </c>
      <c r="K38" s="86">
        <f t="shared" si="11"/>
        <v>0</v>
      </c>
      <c r="L38" s="86">
        <f t="shared" si="11"/>
        <v>0</v>
      </c>
      <c r="M38" s="86">
        <f t="shared" si="11"/>
        <v>0</v>
      </c>
      <c r="N38" s="86">
        <f t="shared" ref="N38" si="12">AVERAGE(B38:M38)</f>
        <v>0</v>
      </c>
      <c r="P38" s="71"/>
      <c r="Q38" s="62"/>
    </row>
    <row r="39" spans="1:17" ht="15.75" thickBot="1" x14ac:dyDescent="0.3">
      <c r="A39" s="82" t="s">
        <v>960</v>
      </c>
      <c r="B39" s="83">
        <f>SUMIF(jan!$M:$M,'Flx Opr.'!$A39,jan!$G:$G)</f>
        <v>0</v>
      </c>
      <c r="C39" s="83">
        <f>SUMIF(fev!$M:$M,'Flx Opr.'!$A39,fev!$G:$G)</f>
        <v>0</v>
      </c>
      <c r="D39" s="83">
        <f>SUMIF(mar!$M:$M,'Flx Opr.'!$A39,mar!$G:$G)</f>
        <v>0</v>
      </c>
      <c r="E39" s="83">
        <f>SUMIF(abr!$M:$M,'Flx Opr.'!$A39,abr!$G:$G)</f>
        <v>0</v>
      </c>
      <c r="F39" s="83">
        <f>SUMIF(mai!$M:$M,'Flx Opr.'!$A39,mai!$G:$G)</f>
        <v>0</v>
      </c>
      <c r="G39" s="83">
        <f>SUMIF(jun!$M:$M,'Flx Opr.'!$A39,jun!$G:$G)</f>
        <v>0</v>
      </c>
      <c r="H39" s="83">
        <f>SUMIF(jul!$M:$M,'Flx Opr.'!$A39,jul!$G:$G)</f>
        <v>0</v>
      </c>
      <c r="I39" s="83">
        <f>SUMIF(ago!$M:$M,'Flx Opr.'!$A39,ago!$G:$G)</f>
        <v>0</v>
      </c>
      <c r="J39" s="83">
        <f>SUMIF(set!$M:$M,'Flx Opr.'!$A39,set!$G:$G)</f>
        <v>0</v>
      </c>
      <c r="K39" s="83">
        <f>SUMIF(out!$M:$M,'Flx Opr.'!$A39,out!$G:$G)</f>
        <v>0</v>
      </c>
      <c r="L39" s="83">
        <f>SUMIF(nov!$M:$M,'Flx Opr.'!$A39,nov!$G:$G)</f>
        <v>0</v>
      </c>
      <c r="M39" s="83">
        <f>SUMIF(dez!$M:$M,'Flx Opr.'!$A39,dez!$G:$G)</f>
        <v>0</v>
      </c>
      <c r="N39" s="84">
        <f t="shared" ref="N39:N40" si="13">SUM(B39:M39)</f>
        <v>0</v>
      </c>
      <c r="P39" s="71"/>
      <c r="Q39" s="62"/>
    </row>
    <row r="40" spans="1:17" ht="15.75" thickBot="1" x14ac:dyDescent="0.3">
      <c r="A40" s="82" t="s">
        <v>961</v>
      </c>
      <c r="B40" s="83">
        <f>SUMIF(jan!$M:$M,'Flx Opr.'!$A40,jan!$G:$G)</f>
        <v>0</v>
      </c>
      <c r="C40" s="83">
        <f>SUMIF(fev!$M:$M,'Flx Opr.'!$A40,fev!$G:$G)</f>
        <v>0</v>
      </c>
      <c r="D40" s="83">
        <f>SUMIF(mar!$M:$M,'Flx Opr.'!$A40,mar!$G:$G)</f>
        <v>0</v>
      </c>
      <c r="E40" s="83">
        <f>SUMIF(abr!$M:$M,'Flx Opr.'!$A40,abr!$G:$G)</f>
        <v>0</v>
      </c>
      <c r="F40" s="83">
        <f>SUMIF(mai!$M:$M,'Flx Opr.'!$A40,mai!$G:$G)</f>
        <v>0</v>
      </c>
      <c r="G40" s="83">
        <f>SUMIF(jun!$M:$M,'Flx Opr.'!$A40,jun!$G:$G)</f>
        <v>0</v>
      </c>
      <c r="H40" s="83">
        <f>SUMIF(jul!$M:$M,'Flx Opr.'!$A40,jul!$G:$G)</f>
        <v>0</v>
      </c>
      <c r="I40" s="83">
        <f>SUMIF(ago!$M:$M,'Flx Opr.'!$A40,ago!$G:$G)</f>
        <v>0</v>
      </c>
      <c r="J40" s="83">
        <f>SUMIF(set!$M:$M,'Flx Opr.'!$A40,set!$G:$G)</f>
        <v>0</v>
      </c>
      <c r="K40" s="83">
        <f>SUMIF(out!$M:$M,'Flx Opr.'!$A40,out!$G:$G)</f>
        <v>0</v>
      </c>
      <c r="L40" s="83">
        <f>SUMIF(nov!$M:$M,'Flx Opr.'!$A40,nov!$G:$G)</f>
        <v>0</v>
      </c>
      <c r="M40" s="83">
        <f>SUMIF(dez!$M:$M,'Flx Opr.'!$A40,dez!$G:$G)</f>
        <v>0</v>
      </c>
      <c r="N40" s="84">
        <f t="shared" si="13"/>
        <v>0</v>
      </c>
      <c r="P40" s="71"/>
      <c r="Q40" s="62"/>
    </row>
    <row r="41" spans="1:17" ht="15.75" thickBot="1" x14ac:dyDescent="0.3">
      <c r="A41" s="93" t="s">
        <v>1228</v>
      </c>
      <c r="B41" s="94">
        <f>SUM(B38,B37,B33,B29,B20,B13)</f>
        <v>0</v>
      </c>
      <c r="C41" s="94">
        <f t="shared" ref="C41:N41" si="14">SUM(C38,C37,C33,C29,C20,C13)</f>
        <v>0</v>
      </c>
      <c r="D41" s="94">
        <f t="shared" si="14"/>
        <v>0</v>
      </c>
      <c r="E41" s="94">
        <f t="shared" si="14"/>
        <v>0</v>
      </c>
      <c r="F41" s="94">
        <f t="shared" si="14"/>
        <v>0</v>
      </c>
      <c r="G41" s="94">
        <f t="shared" si="14"/>
        <v>0</v>
      </c>
      <c r="H41" s="94">
        <f t="shared" si="14"/>
        <v>0</v>
      </c>
      <c r="I41" s="94">
        <f t="shared" si="14"/>
        <v>0</v>
      </c>
      <c r="J41" s="94">
        <f t="shared" si="14"/>
        <v>0</v>
      </c>
      <c r="K41" s="94">
        <f t="shared" si="14"/>
        <v>0</v>
      </c>
      <c r="L41" s="94">
        <f t="shared" si="14"/>
        <v>0</v>
      </c>
      <c r="M41" s="94">
        <f t="shared" si="14"/>
        <v>0</v>
      </c>
      <c r="N41" s="94">
        <f t="shared" si="14"/>
        <v>0</v>
      </c>
      <c r="O41" s="62"/>
      <c r="P41" s="71"/>
      <c r="Q41" s="62"/>
    </row>
    <row r="42" spans="1:17" ht="15.75" thickBot="1" x14ac:dyDescent="0.3">
      <c r="A42" s="88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62"/>
      <c r="P42" s="72"/>
      <c r="Q42" s="62"/>
    </row>
    <row r="43" spans="1:17" ht="15.75" thickBot="1" x14ac:dyDescent="0.3">
      <c r="A43" s="96" t="s">
        <v>1227</v>
      </c>
      <c r="B43" s="86">
        <f t="shared" ref="B43:N43" si="15">B10-B41</f>
        <v>0</v>
      </c>
      <c r="C43" s="86">
        <f t="shared" si="15"/>
        <v>0</v>
      </c>
      <c r="D43" s="86">
        <f t="shared" si="15"/>
        <v>0</v>
      </c>
      <c r="E43" s="86">
        <f t="shared" si="15"/>
        <v>0</v>
      </c>
      <c r="F43" s="86">
        <f t="shared" si="15"/>
        <v>0</v>
      </c>
      <c r="G43" s="86">
        <f t="shared" si="15"/>
        <v>0</v>
      </c>
      <c r="H43" s="86">
        <f t="shared" si="15"/>
        <v>0</v>
      </c>
      <c r="I43" s="86">
        <f t="shared" si="15"/>
        <v>0</v>
      </c>
      <c r="J43" s="86">
        <f t="shared" si="15"/>
        <v>0</v>
      </c>
      <c r="K43" s="86">
        <f t="shared" si="15"/>
        <v>0</v>
      </c>
      <c r="L43" s="86">
        <f t="shared" si="15"/>
        <v>0</v>
      </c>
      <c r="M43" s="86">
        <f t="shared" si="15"/>
        <v>0</v>
      </c>
      <c r="N43" s="86">
        <f t="shared" si="15"/>
        <v>0</v>
      </c>
      <c r="O43" s="62"/>
      <c r="P43" s="71"/>
      <c r="Q43" s="62"/>
    </row>
    <row r="44" spans="1:17" x14ac:dyDescent="0.2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P44" s="71"/>
      <c r="Q44" s="62"/>
    </row>
    <row r="45" spans="1:17" x14ac:dyDescent="0.25">
      <c r="A45" s="69" t="s">
        <v>1231</v>
      </c>
      <c r="B45" s="107"/>
      <c r="G45" s="74"/>
      <c r="H45" s="74"/>
      <c r="N45" s="71"/>
    </row>
    <row r="46" spans="1:17" x14ac:dyDescent="0.25">
      <c r="A46" s="75"/>
      <c r="G46" s="74"/>
      <c r="H46" s="74"/>
    </row>
    <row r="47" spans="1:17" x14ac:dyDescent="0.25">
      <c r="A47" s="61" t="s">
        <v>1230</v>
      </c>
      <c r="B47" s="73">
        <f>SUMIF(jan!$M:$M,'Flx Opr.'!$A47,jan!$G:$G)</f>
        <v>0</v>
      </c>
      <c r="C47" s="73">
        <f>SUMIF(fev!$M:$M,'Flx Opr.'!$A47,fev!$G:$G)</f>
        <v>0</v>
      </c>
      <c r="D47" s="73">
        <f>SUMIF(mar!$M:$M,'Flx Opr.'!$A47,mar!$G:$G)</f>
        <v>0</v>
      </c>
      <c r="E47" s="73">
        <f>SUMIF(abr!$M:$M,'Flx Opr.'!$A47,abr!$G:$G)</f>
        <v>0</v>
      </c>
      <c r="F47" s="73">
        <f>SUMIF(mai!$M:$M,'Flx Opr.'!$A47,mai!$G:$G)</f>
        <v>0</v>
      </c>
      <c r="G47" s="73">
        <f>SUMIF(jun!$M:$M,'Flx Opr.'!$A47,jun!$G:$G)</f>
        <v>0</v>
      </c>
      <c r="H47" s="73">
        <f>SUMIF(jul!$M:$M,'Flx Opr.'!$A47,jul!$G:$G)</f>
        <v>0</v>
      </c>
      <c r="I47" s="73">
        <f>SUMIF(ago!$M:$M,'Flx Opr.'!$A47,ago!$G:$G)</f>
        <v>0</v>
      </c>
      <c r="J47" s="73">
        <f>SUMIF(set!$M:$M,'Flx Opr.'!$A47,set!$G:$G)</f>
        <v>0</v>
      </c>
      <c r="K47" s="73">
        <f>SUMIF(out!$M:$M,'Flx Opr.'!$A47,out!$G:$G)</f>
        <v>0</v>
      </c>
      <c r="L47" s="73">
        <f>SUMIF(nov!$M:$M,'Flx Opr.'!$A47,nov!$G:$G)</f>
        <v>0</v>
      </c>
      <c r="M47" s="73">
        <f>SUMIF(dez!$M:$M,'Flx Opr.'!$A47,dez!$G:$G)</f>
        <v>0</v>
      </c>
    </row>
    <row r="48" spans="1:17" x14ac:dyDescent="0.25">
      <c r="A48" s="61" t="s">
        <v>1229</v>
      </c>
      <c r="B48" s="73">
        <f>SUMIF(jan!$M:$M,'Flx Opr.'!$A48,jan!$G:$G)</f>
        <v>0</v>
      </c>
      <c r="C48" s="73">
        <f>SUMIF(fev!$M:$M,'Flx Opr.'!$A48,fev!$G:$G)</f>
        <v>0</v>
      </c>
      <c r="D48" s="73">
        <f>SUMIF(mar!$M:$M,'Flx Opr.'!$A48,mar!$G:$G)</f>
        <v>0</v>
      </c>
      <c r="E48" s="73">
        <f>SUMIF(abr!$M:$M,'Flx Opr.'!$A48,abr!$G:$G)</f>
        <v>0</v>
      </c>
      <c r="F48" s="73">
        <f>SUMIF(mai!$M:$M,'Flx Opr.'!$A48,mai!$G:$G)</f>
        <v>0</v>
      </c>
      <c r="G48" s="73">
        <f>SUMIF(jun!$M:$M,'Flx Opr.'!$A48,jun!$G:$G)</f>
        <v>0</v>
      </c>
      <c r="H48" s="73">
        <f>SUMIF(jul!$M:$M,'Flx Opr.'!$A48,jul!$G:$G)</f>
        <v>0</v>
      </c>
      <c r="I48" s="73">
        <f>SUMIF(ago!$M:$M,'Flx Opr.'!$A48,ago!$G:$G)</f>
        <v>0</v>
      </c>
      <c r="J48" s="73">
        <f>SUMIF(set!$M:$M,'Flx Opr.'!$A48,set!$G:$G)</f>
        <v>0</v>
      </c>
      <c r="K48" s="73">
        <f>SUMIF(out!$M:$M,'Flx Opr.'!$A48,out!$G:$G)</f>
        <v>0</v>
      </c>
      <c r="L48" s="73">
        <f>SUMIF(nov!$M:$M,'Flx Opr.'!$A48,nov!$G:$G)</f>
        <v>0</v>
      </c>
      <c r="M48" s="73">
        <f>SUMIF(dez!$M:$M,'Flx Opr.'!$A48,dez!$G:$G)</f>
        <v>0</v>
      </c>
    </row>
    <row r="49" spans="2:13" ht="15.75" thickBot="1" x14ac:dyDescent="0.3">
      <c r="B49" s="97">
        <f>+B47-B48</f>
        <v>0</v>
      </c>
      <c r="C49" s="97">
        <f t="shared" ref="C49:M49" si="16">+C47-C48</f>
        <v>0</v>
      </c>
      <c r="D49" s="97">
        <f t="shared" si="16"/>
        <v>0</v>
      </c>
      <c r="E49" s="97">
        <f t="shared" si="16"/>
        <v>0</v>
      </c>
      <c r="F49" s="97">
        <f t="shared" si="16"/>
        <v>0</v>
      </c>
      <c r="G49" s="97">
        <f t="shared" si="16"/>
        <v>0</v>
      </c>
      <c r="H49" s="97">
        <f t="shared" si="16"/>
        <v>0</v>
      </c>
      <c r="I49" s="97">
        <f t="shared" si="16"/>
        <v>0</v>
      </c>
      <c r="J49" s="97">
        <f t="shared" si="16"/>
        <v>0</v>
      </c>
      <c r="K49" s="97">
        <f t="shared" si="16"/>
        <v>0</v>
      </c>
      <c r="L49" s="97">
        <f t="shared" si="16"/>
        <v>0</v>
      </c>
      <c r="M49" s="97">
        <f t="shared" si="16"/>
        <v>0</v>
      </c>
    </row>
    <row r="50" spans="2:13" ht="15.75" thickTop="1" x14ac:dyDescent="0.25">
      <c r="B50" s="61" t="b">
        <f t="shared" ref="B50:M50" si="17">+B49=B41</f>
        <v>1</v>
      </c>
      <c r="C50" s="61" t="b">
        <f t="shared" si="17"/>
        <v>1</v>
      </c>
      <c r="D50" s="61" t="b">
        <f t="shared" si="17"/>
        <v>1</v>
      </c>
      <c r="E50" s="61" t="b">
        <f t="shared" si="17"/>
        <v>1</v>
      </c>
      <c r="F50" s="61" t="b">
        <f t="shared" si="17"/>
        <v>1</v>
      </c>
      <c r="G50" s="61" t="b">
        <f t="shared" si="17"/>
        <v>1</v>
      </c>
      <c r="H50" s="61" t="b">
        <f t="shared" si="17"/>
        <v>1</v>
      </c>
      <c r="I50" s="61" t="b">
        <f t="shared" si="17"/>
        <v>1</v>
      </c>
      <c r="J50" s="61" t="b">
        <f t="shared" si="17"/>
        <v>1</v>
      </c>
      <c r="K50" s="61" t="b">
        <f t="shared" si="17"/>
        <v>1</v>
      </c>
      <c r="L50" s="61" t="b">
        <f t="shared" si="17"/>
        <v>1</v>
      </c>
      <c r="M50" s="61" t="b">
        <f t="shared" si="17"/>
        <v>1</v>
      </c>
    </row>
  </sheetData>
  <mergeCells count="2">
    <mergeCell ref="B3:M3"/>
    <mergeCell ref="B12:M1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863"/>
  <sheetViews>
    <sheetView tabSelected="1" workbookViewId="0">
      <selection activeCell="D306" sqref="D306"/>
    </sheetView>
  </sheetViews>
  <sheetFormatPr defaultRowHeight="15" x14ac:dyDescent="0.25"/>
  <cols>
    <col min="1" max="1" width="18.42578125" bestFit="1" customWidth="1"/>
    <col min="2" max="2" width="21.85546875" bestFit="1" customWidth="1"/>
    <col min="3" max="6" width="33.28515625" customWidth="1"/>
    <col min="7" max="7" width="13" bestFit="1" customWidth="1"/>
    <col min="8" max="8" width="22.5703125" bestFit="1" customWidth="1"/>
    <col min="10" max="10" width="39" bestFit="1" customWidth="1"/>
  </cols>
  <sheetData>
    <row r="1" spans="1:17" x14ac:dyDescent="0.25">
      <c r="A1" s="40" t="s">
        <v>969</v>
      </c>
      <c r="B1" s="41" t="s">
        <v>970</v>
      </c>
      <c r="C1" s="41" t="s">
        <v>971</v>
      </c>
      <c r="D1" s="41" t="s">
        <v>972</v>
      </c>
      <c r="E1" s="41" t="s">
        <v>973</v>
      </c>
      <c r="F1" s="41" t="s">
        <v>974</v>
      </c>
      <c r="G1" s="29" t="s">
        <v>975</v>
      </c>
      <c r="H1" s="29" t="s">
        <v>976</v>
      </c>
      <c r="I1" s="51" t="s">
        <v>317</v>
      </c>
      <c r="J1" s="51" t="s">
        <v>1212</v>
      </c>
      <c r="K1" s="51" t="s">
        <v>951</v>
      </c>
      <c r="L1" s="51" t="s">
        <v>317</v>
      </c>
      <c r="M1" s="51" t="s">
        <v>317</v>
      </c>
      <c r="N1" s="51" t="s">
        <v>317</v>
      </c>
      <c r="O1" s="51" t="s">
        <v>317</v>
      </c>
      <c r="P1" s="51" t="s">
        <v>317</v>
      </c>
      <c r="Q1" s="51" t="s">
        <v>317</v>
      </c>
    </row>
    <row r="2" spans="1:17" hidden="1" x14ac:dyDescent="0.25">
      <c r="A2" s="30">
        <v>44931</v>
      </c>
      <c r="B2" s="49">
        <v>44957</v>
      </c>
      <c r="C2" s="31" t="s">
        <v>1278</v>
      </c>
      <c r="D2" s="32" t="s">
        <v>988</v>
      </c>
      <c r="E2" s="31" t="s">
        <v>246</v>
      </c>
      <c r="F2" s="33" t="s">
        <v>1279</v>
      </c>
      <c r="G2" s="36">
        <v>93.92</v>
      </c>
      <c r="H2" s="35" t="s">
        <v>1280</v>
      </c>
      <c r="J2" t="str">
        <f>VLOOKUP(E2,Ref.!E:F,2,0)</f>
        <v>Rescisões com Encargos</v>
      </c>
      <c r="K2">
        <f t="shared" ref="K2:K41" si="0">MONTH(A2)</f>
        <v>1</v>
      </c>
    </row>
    <row r="3" spans="1:17" hidden="1" x14ac:dyDescent="0.25">
      <c r="A3" s="30">
        <v>44931</v>
      </c>
      <c r="B3" s="49">
        <v>44957</v>
      </c>
      <c r="C3" s="31" t="s">
        <v>1281</v>
      </c>
      <c r="D3" s="32" t="s">
        <v>989</v>
      </c>
      <c r="E3" s="31" t="s">
        <v>246</v>
      </c>
      <c r="F3" s="33" t="s">
        <v>1282</v>
      </c>
      <c r="G3" s="36">
        <v>8.99</v>
      </c>
      <c r="H3" s="35" t="s">
        <v>1280</v>
      </c>
      <c r="J3" t="str">
        <f>VLOOKUP(E3,Ref.!E:F,2,0)</f>
        <v>Rescisões com Encargos</v>
      </c>
      <c r="K3">
        <f t="shared" si="0"/>
        <v>1</v>
      </c>
    </row>
    <row r="4" spans="1:17" hidden="1" x14ac:dyDescent="0.25">
      <c r="A4" s="30">
        <v>44931</v>
      </c>
      <c r="B4" s="49">
        <v>44926</v>
      </c>
      <c r="C4" s="31" t="s">
        <v>1007</v>
      </c>
      <c r="D4" s="32" t="s">
        <v>1283</v>
      </c>
      <c r="E4" s="31" t="s">
        <v>230</v>
      </c>
      <c r="F4" s="33" t="s">
        <v>983</v>
      </c>
      <c r="G4" s="36">
        <v>4892.8500000000004</v>
      </c>
      <c r="H4" s="35" t="s">
        <v>1280</v>
      </c>
      <c r="J4" t="str">
        <f>VLOOKUP(E4,Ref.!E:F,2,0)</f>
        <v>Empréstimo Consignado</v>
      </c>
      <c r="K4">
        <f t="shared" si="0"/>
        <v>1</v>
      </c>
    </row>
    <row r="5" spans="1:17" hidden="1" x14ac:dyDescent="0.25">
      <c r="A5" s="30">
        <v>44932</v>
      </c>
      <c r="B5" s="49">
        <v>44957</v>
      </c>
      <c r="C5" s="31" t="s">
        <v>990</v>
      </c>
      <c r="D5" s="32" t="s">
        <v>991</v>
      </c>
      <c r="E5" s="31" t="s">
        <v>232</v>
      </c>
      <c r="F5" s="33" t="s">
        <v>992</v>
      </c>
      <c r="G5" s="36">
        <v>8055.91</v>
      </c>
      <c r="H5" s="35">
        <v>62223</v>
      </c>
      <c r="J5" t="str">
        <f>VLOOKUP(E5,Ref.!E:F,2,0)</f>
        <v>Férias</v>
      </c>
      <c r="K5">
        <f t="shared" si="0"/>
        <v>1</v>
      </c>
    </row>
    <row r="6" spans="1:17" hidden="1" x14ac:dyDescent="0.25">
      <c r="A6" s="30">
        <v>44932</v>
      </c>
      <c r="B6" s="49">
        <v>44926</v>
      </c>
      <c r="C6" s="31" t="s">
        <v>977</v>
      </c>
      <c r="D6" s="32" t="s">
        <v>978</v>
      </c>
      <c r="E6" s="31" t="s">
        <v>236</v>
      </c>
      <c r="F6" s="33" t="s">
        <v>979</v>
      </c>
      <c r="G6" s="36">
        <v>462767.8</v>
      </c>
      <c r="H6" s="35">
        <v>62221</v>
      </c>
      <c r="J6" t="str">
        <f>VLOOKUP(E6,Ref.!E:F,2,0)</f>
        <v>Ordenados</v>
      </c>
      <c r="K6">
        <f t="shared" si="0"/>
        <v>1</v>
      </c>
    </row>
    <row r="7" spans="1:17" hidden="1" x14ac:dyDescent="0.25">
      <c r="A7" s="30">
        <v>44932</v>
      </c>
      <c r="B7" s="49">
        <v>44926</v>
      </c>
      <c r="C7" s="31" t="s">
        <v>1284</v>
      </c>
      <c r="D7" s="32" t="s">
        <v>1283</v>
      </c>
      <c r="E7" s="31" t="s">
        <v>230</v>
      </c>
      <c r="F7" s="33" t="s">
        <v>983</v>
      </c>
      <c r="G7" s="36">
        <v>1879.66</v>
      </c>
      <c r="H7" s="35">
        <v>62249</v>
      </c>
      <c r="J7" t="str">
        <f>VLOOKUP(E7,Ref.!E:F,2,0)</f>
        <v>Empréstimo Consignado</v>
      </c>
      <c r="K7">
        <f t="shared" si="0"/>
        <v>1</v>
      </c>
    </row>
    <row r="8" spans="1:17" hidden="1" x14ac:dyDescent="0.25">
      <c r="A8" s="30">
        <v>44932</v>
      </c>
      <c r="B8" s="49">
        <v>44926</v>
      </c>
      <c r="C8" s="31" t="s">
        <v>1285</v>
      </c>
      <c r="D8" s="32" t="s">
        <v>1283</v>
      </c>
      <c r="E8" s="31" t="s">
        <v>230</v>
      </c>
      <c r="F8" s="33" t="s">
        <v>983</v>
      </c>
      <c r="G8" s="36">
        <v>7477.92</v>
      </c>
      <c r="H8" s="35">
        <v>62222</v>
      </c>
      <c r="J8" t="str">
        <f>VLOOKUP(E8,Ref.!E:F,2,0)</f>
        <v>Empréstimo Consignado</v>
      </c>
      <c r="K8">
        <f t="shared" si="0"/>
        <v>1</v>
      </c>
    </row>
    <row r="9" spans="1:17" hidden="1" x14ac:dyDescent="0.25">
      <c r="A9" s="30">
        <v>44932</v>
      </c>
      <c r="B9" s="49">
        <v>44926</v>
      </c>
      <c r="C9" s="31" t="s">
        <v>980</v>
      </c>
      <c r="D9" s="32" t="s">
        <v>981</v>
      </c>
      <c r="E9" s="31" t="s">
        <v>234</v>
      </c>
      <c r="F9" s="33" t="s">
        <v>982</v>
      </c>
      <c r="G9" s="36">
        <v>66149.78</v>
      </c>
      <c r="H9" s="35">
        <v>62250</v>
      </c>
      <c r="J9" t="str">
        <f>VLOOKUP(E9,Ref.!E:F,2,0)</f>
        <v>Encargos Sociais</v>
      </c>
      <c r="K9">
        <f t="shared" si="0"/>
        <v>1</v>
      </c>
    </row>
    <row r="10" spans="1:17" hidden="1" x14ac:dyDescent="0.25">
      <c r="A10" s="30">
        <v>44936</v>
      </c>
      <c r="B10" s="49">
        <v>44926</v>
      </c>
      <c r="C10" s="31" t="s">
        <v>1286</v>
      </c>
      <c r="D10" s="32" t="s">
        <v>1287</v>
      </c>
      <c r="E10" s="31" t="s">
        <v>247</v>
      </c>
      <c r="F10" s="33" t="s">
        <v>1288</v>
      </c>
      <c r="G10" s="36">
        <v>8.42</v>
      </c>
      <c r="H10" s="35">
        <v>31388</v>
      </c>
      <c r="J10" t="str">
        <f>VLOOKUP(E10,Ref.!E:F,2,0)</f>
        <v>Sindical</v>
      </c>
      <c r="K10">
        <f t="shared" si="0"/>
        <v>1</v>
      </c>
    </row>
    <row r="11" spans="1:17" hidden="1" x14ac:dyDescent="0.25">
      <c r="A11" s="30">
        <v>44936</v>
      </c>
      <c r="B11" s="49">
        <v>44926</v>
      </c>
      <c r="C11" s="31" t="s">
        <v>984</v>
      </c>
      <c r="D11" s="32" t="s">
        <v>985</v>
      </c>
      <c r="E11" s="31" t="s">
        <v>247</v>
      </c>
      <c r="F11" s="33" t="s">
        <v>986</v>
      </c>
      <c r="G11" s="36">
        <v>75.739999999999995</v>
      </c>
      <c r="H11" s="35" t="s">
        <v>1289</v>
      </c>
      <c r="J11" t="str">
        <f>VLOOKUP(E11,Ref.!E:F,2,0)</f>
        <v>Sindical</v>
      </c>
      <c r="K11">
        <f t="shared" si="0"/>
        <v>1</v>
      </c>
    </row>
    <row r="12" spans="1:17" hidden="1" x14ac:dyDescent="0.25">
      <c r="A12" s="30">
        <v>44936</v>
      </c>
      <c r="B12" s="49">
        <v>44926</v>
      </c>
      <c r="C12" s="31" t="s">
        <v>984</v>
      </c>
      <c r="D12" s="32" t="s">
        <v>985</v>
      </c>
      <c r="E12" s="31" t="s">
        <v>247</v>
      </c>
      <c r="F12" s="33" t="s">
        <v>987</v>
      </c>
      <c r="G12" s="36">
        <v>1279.43</v>
      </c>
      <c r="H12" s="35" t="s">
        <v>1289</v>
      </c>
      <c r="J12" t="str">
        <f>VLOOKUP(E12,Ref.!E:F,2,0)</f>
        <v>Sindical</v>
      </c>
      <c r="K12">
        <f t="shared" si="0"/>
        <v>1</v>
      </c>
    </row>
    <row r="13" spans="1:17" hidden="1" x14ac:dyDescent="0.25">
      <c r="A13" s="30">
        <v>44942</v>
      </c>
      <c r="B13" s="49">
        <v>44889</v>
      </c>
      <c r="C13" s="31" t="s">
        <v>1290</v>
      </c>
      <c r="D13" s="32" t="s">
        <v>1291</v>
      </c>
      <c r="E13" s="31" t="s">
        <v>1184</v>
      </c>
      <c r="F13" s="33" t="s">
        <v>1292</v>
      </c>
      <c r="G13" s="36">
        <v>23375.100000000002</v>
      </c>
      <c r="H13" s="35">
        <v>31530</v>
      </c>
      <c r="J13" t="str">
        <f>VLOOKUP(E13,Ref.!E:F,2,0)</f>
        <v>Medicamentos</v>
      </c>
      <c r="K13">
        <f t="shared" si="0"/>
        <v>1</v>
      </c>
    </row>
    <row r="14" spans="1:17" hidden="1" x14ac:dyDescent="0.25">
      <c r="A14" s="30">
        <v>44943</v>
      </c>
      <c r="B14" s="49">
        <v>44835</v>
      </c>
      <c r="C14" s="31" t="s">
        <v>11</v>
      </c>
      <c r="D14" s="32">
        <v>6182273</v>
      </c>
      <c r="E14" s="31" t="s">
        <v>227</v>
      </c>
      <c r="F14" s="33" t="s">
        <v>1293</v>
      </c>
      <c r="G14" s="36">
        <f>6480+7</f>
        <v>6487</v>
      </c>
      <c r="H14" s="35">
        <v>18683</v>
      </c>
      <c r="J14" t="str">
        <f>VLOOKUP(E14,Ref.!E:F,2,0)</f>
        <v>Benefícios</v>
      </c>
      <c r="K14">
        <f t="shared" si="0"/>
        <v>1</v>
      </c>
    </row>
    <row r="15" spans="1:17" hidden="1" x14ac:dyDescent="0.25">
      <c r="A15" s="30">
        <v>44945</v>
      </c>
      <c r="B15" s="49">
        <v>44926</v>
      </c>
      <c r="C15" s="31" t="s">
        <v>993</v>
      </c>
      <c r="D15" s="32" t="s">
        <v>994</v>
      </c>
      <c r="E15" s="31" t="s">
        <v>237</v>
      </c>
      <c r="F15" s="33" t="s">
        <v>1294</v>
      </c>
      <c r="G15" s="36">
        <v>62650.61</v>
      </c>
      <c r="H15" s="35" t="s">
        <v>1295</v>
      </c>
      <c r="J15" t="str">
        <f>VLOOKUP(E15,Ref.!E:F,2,0)</f>
        <v>Encargos Sociais</v>
      </c>
      <c r="K15">
        <f t="shared" si="0"/>
        <v>1</v>
      </c>
    </row>
    <row r="16" spans="1:17" hidden="1" x14ac:dyDescent="0.25">
      <c r="A16" s="30">
        <v>44945</v>
      </c>
      <c r="B16" s="49">
        <v>44926</v>
      </c>
      <c r="C16" s="31" t="s">
        <v>996</v>
      </c>
      <c r="D16" s="32" t="s">
        <v>997</v>
      </c>
      <c r="E16" s="31" t="s">
        <v>239</v>
      </c>
      <c r="F16" s="33" t="s">
        <v>1296</v>
      </c>
      <c r="G16" s="36">
        <v>61975.4</v>
      </c>
      <c r="H16" s="35" t="s">
        <v>1295</v>
      </c>
      <c r="J16" t="str">
        <f>VLOOKUP(E16,Ref.!E:F,2,0)</f>
        <v>Encargos Sociais</v>
      </c>
      <c r="K16">
        <f t="shared" si="0"/>
        <v>1</v>
      </c>
    </row>
    <row r="17" spans="1:11" hidden="1" x14ac:dyDescent="0.25">
      <c r="A17" s="30">
        <v>44949</v>
      </c>
      <c r="B17" s="49">
        <v>44841</v>
      </c>
      <c r="C17" s="31" t="s">
        <v>11</v>
      </c>
      <c r="D17" s="32">
        <v>6221142</v>
      </c>
      <c r="E17" s="31" t="s">
        <v>227</v>
      </c>
      <c r="F17" s="33" t="s">
        <v>998</v>
      </c>
      <c r="G17" s="36">
        <v>13148</v>
      </c>
      <c r="H17" s="35">
        <v>24476</v>
      </c>
      <c r="J17" t="str">
        <f>VLOOKUP(E17,Ref.!E:F,2,0)</f>
        <v>Benefícios</v>
      </c>
      <c r="K17">
        <f t="shared" si="0"/>
        <v>1</v>
      </c>
    </row>
    <row r="18" spans="1:11" hidden="1" x14ac:dyDescent="0.25">
      <c r="A18" s="30">
        <v>44952</v>
      </c>
      <c r="B18" s="49">
        <v>44873</v>
      </c>
      <c r="C18" s="31" t="s">
        <v>11</v>
      </c>
      <c r="D18" s="32">
        <v>6259151</v>
      </c>
      <c r="E18" s="31" t="s">
        <v>227</v>
      </c>
      <c r="F18" s="33" t="s">
        <v>999</v>
      </c>
      <c r="G18" s="36">
        <v>15700</v>
      </c>
      <c r="H18" s="35">
        <v>24313</v>
      </c>
      <c r="J18" t="str">
        <f>VLOOKUP(E18,Ref.!E:F,2,0)</f>
        <v>Benefícios</v>
      </c>
      <c r="K18">
        <f t="shared" si="0"/>
        <v>1</v>
      </c>
    </row>
    <row r="19" spans="1:11" hidden="1" x14ac:dyDescent="0.25">
      <c r="A19" s="30">
        <v>44953</v>
      </c>
      <c r="B19" s="49">
        <v>44985</v>
      </c>
      <c r="C19" s="31" t="s">
        <v>990</v>
      </c>
      <c r="D19" s="32" t="s">
        <v>1000</v>
      </c>
      <c r="E19" s="31" t="s">
        <v>232</v>
      </c>
      <c r="F19" s="33" t="s">
        <v>992</v>
      </c>
      <c r="G19" s="36">
        <f>2199.38+18023.88</f>
        <v>20223.260000000002</v>
      </c>
      <c r="H19" s="35" t="s">
        <v>1297</v>
      </c>
      <c r="J19" t="str">
        <f>VLOOKUP(E19,Ref.!E:F,2,0)</f>
        <v>Férias</v>
      </c>
      <c r="K19">
        <f t="shared" si="0"/>
        <v>1</v>
      </c>
    </row>
    <row r="20" spans="1:11" hidden="1" x14ac:dyDescent="0.25">
      <c r="A20" s="30">
        <v>44957</v>
      </c>
      <c r="B20" s="49"/>
      <c r="C20" s="31" t="s">
        <v>1003</v>
      </c>
      <c r="D20" s="32" t="s">
        <v>1001</v>
      </c>
      <c r="E20" s="31" t="s">
        <v>251</v>
      </c>
      <c r="F20" s="33" t="s">
        <v>1001</v>
      </c>
      <c r="G20" s="33">
        <v>77041.009999999995</v>
      </c>
      <c r="H20" s="35"/>
      <c r="J20" t="str">
        <f>VLOOKUP(E20,Ref.!E:F,2,0)</f>
        <v>Receitas Financeiras</v>
      </c>
      <c r="K20">
        <f t="shared" si="0"/>
        <v>1</v>
      </c>
    </row>
    <row r="21" spans="1:11" hidden="1" x14ac:dyDescent="0.25">
      <c r="A21" s="30">
        <v>44958</v>
      </c>
      <c r="B21" s="49">
        <v>44902</v>
      </c>
      <c r="C21" s="31" t="s">
        <v>1298</v>
      </c>
      <c r="D21" s="32">
        <v>6296775</v>
      </c>
      <c r="E21" s="31" t="s">
        <v>227</v>
      </c>
      <c r="F21" s="33" t="s">
        <v>1004</v>
      </c>
      <c r="G21" s="36">
        <f>16504+7</f>
        <v>16511</v>
      </c>
      <c r="H21" s="35">
        <v>31879</v>
      </c>
      <c r="J21" t="str">
        <f>VLOOKUP(E21,Ref.!E:F,2,0)</f>
        <v>Benefícios</v>
      </c>
      <c r="K21">
        <f t="shared" si="0"/>
        <v>2</v>
      </c>
    </row>
    <row r="22" spans="1:11" hidden="1" x14ac:dyDescent="0.25">
      <c r="A22" s="30">
        <v>44959</v>
      </c>
      <c r="B22" s="49">
        <v>44985</v>
      </c>
      <c r="C22" s="31" t="s">
        <v>1278</v>
      </c>
      <c r="D22" s="32" t="s">
        <v>1299</v>
      </c>
      <c r="E22" s="31" t="s">
        <v>246</v>
      </c>
      <c r="F22" s="33" t="s">
        <v>1300</v>
      </c>
      <c r="G22" s="36">
        <v>7200.1</v>
      </c>
      <c r="H22" s="35">
        <v>29016</v>
      </c>
      <c r="J22" t="str">
        <f>VLOOKUP(E22,Ref.!E:F,2,0)</f>
        <v>Rescisões com Encargos</v>
      </c>
      <c r="K22">
        <f t="shared" si="0"/>
        <v>2</v>
      </c>
    </row>
    <row r="23" spans="1:11" hidden="1" x14ac:dyDescent="0.25">
      <c r="A23" s="30">
        <v>44960</v>
      </c>
      <c r="B23" s="49">
        <v>44985</v>
      </c>
      <c r="C23" s="31" t="s">
        <v>1281</v>
      </c>
      <c r="D23" s="32" t="s">
        <v>1301</v>
      </c>
      <c r="E23" s="31" t="s">
        <v>246</v>
      </c>
      <c r="F23" s="33" t="s">
        <v>1302</v>
      </c>
      <c r="G23" s="36">
        <v>438.71000000000004</v>
      </c>
      <c r="H23" s="35" t="s">
        <v>1303</v>
      </c>
      <c r="J23" t="str">
        <f>VLOOKUP(E23,Ref.!E:F,2,0)</f>
        <v>Rescisões com Encargos</v>
      </c>
      <c r="K23">
        <f t="shared" si="0"/>
        <v>2</v>
      </c>
    </row>
    <row r="24" spans="1:11" hidden="1" x14ac:dyDescent="0.25">
      <c r="A24" s="30">
        <v>44960</v>
      </c>
      <c r="B24" s="49">
        <v>44985</v>
      </c>
      <c r="C24" s="31" t="s">
        <v>1278</v>
      </c>
      <c r="D24" s="32" t="s">
        <v>1299</v>
      </c>
      <c r="E24" s="31" t="s">
        <v>246</v>
      </c>
      <c r="F24" s="33" t="s">
        <v>1304</v>
      </c>
      <c r="G24" s="36">
        <v>7920.8600000000006</v>
      </c>
      <c r="H24" s="35" t="s">
        <v>1303</v>
      </c>
      <c r="J24" t="str">
        <f>VLOOKUP(E24,Ref.!E:F,2,0)</f>
        <v>Rescisões com Encargos</v>
      </c>
      <c r="K24">
        <f t="shared" si="0"/>
        <v>2</v>
      </c>
    </row>
    <row r="25" spans="1:11" hidden="1" x14ac:dyDescent="0.25">
      <c r="A25" s="30">
        <v>44963</v>
      </c>
      <c r="B25" s="49">
        <v>44957</v>
      </c>
      <c r="C25" s="31" t="s">
        <v>977</v>
      </c>
      <c r="D25" s="32" t="s">
        <v>1005</v>
      </c>
      <c r="E25" s="31" t="s">
        <v>236</v>
      </c>
      <c r="F25" s="33" t="s">
        <v>1006</v>
      </c>
      <c r="G25" s="36">
        <v>673464.23</v>
      </c>
      <c r="H25" s="35" t="s">
        <v>1305</v>
      </c>
      <c r="J25" t="str">
        <f>VLOOKUP(E25,Ref.!E:F,2,0)</f>
        <v>Ordenados</v>
      </c>
      <c r="K25">
        <f t="shared" si="0"/>
        <v>2</v>
      </c>
    </row>
    <row r="26" spans="1:11" hidden="1" x14ac:dyDescent="0.25">
      <c r="A26" s="30">
        <v>44963</v>
      </c>
      <c r="B26" s="49">
        <v>44957</v>
      </c>
      <c r="C26" s="31" t="s">
        <v>1007</v>
      </c>
      <c r="D26" s="32" t="s">
        <v>1306</v>
      </c>
      <c r="E26" s="31" t="s">
        <v>230</v>
      </c>
      <c r="F26" s="33" t="s">
        <v>983</v>
      </c>
      <c r="G26" s="36">
        <v>6997.25</v>
      </c>
      <c r="H26" s="35" t="s">
        <v>1305</v>
      </c>
      <c r="J26" t="str">
        <f>VLOOKUP(E26,Ref.!E:F,2,0)</f>
        <v>Empréstimo Consignado</v>
      </c>
      <c r="K26">
        <f t="shared" si="0"/>
        <v>2</v>
      </c>
    </row>
    <row r="27" spans="1:11" hidden="1" x14ac:dyDescent="0.25">
      <c r="A27" s="30">
        <v>44963</v>
      </c>
      <c r="B27" s="49">
        <v>44957</v>
      </c>
      <c r="C27" s="31" t="s">
        <v>1284</v>
      </c>
      <c r="D27" s="32" t="s">
        <v>1306</v>
      </c>
      <c r="E27" s="31" t="s">
        <v>230</v>
      </c>
      <c r="F27" s="33" t="s">
        <v>1307</v>
      </c>
      <c r="G27" s="36">
        <v>3614.67</v>
      </c>
      <c r="H27" s="35">
        <v>62027</v>
      </c>
      <c r="J27" t="str">
        <f>VLOOKUP(E27,Ref.!E:F,2,0)</f>
        <v>Empréstimo Consignado</v>
      </c>
      <c r="K27">
        <f t="shared" si="0"/>
        <v>2</v>
      </c>
    </row>
    <row r="28" spans="1:11" hidden="1" x14ac:dyDescent="0.25">
      <c r="A28" s="30">
        <v>44964</v>
      </c>
      <c r="B28" s="49">
        <v>44957</v>
      </c>
      <c r="C28" s="31" t="s">
        <v>980</v>
      </c>
      <c r="D28" s="32" t="s">
        <v>1008</v>
      </c>
      <c r="E28" s="31" t="s">
        <v>234</v>
      </c>
      <c r="F28" s="33" t="s">
        <v>1009</v>
      </c>
      <c r="G28" s="36">
        <v>71039.850000000006</v>
      </c>
      <c r="H28" s="35">
        <v>39251</v>
      </c>
      <c r="J28" t="str">
        <f>VLOOKUP(E28,Ref.!E:F,2,0)</f>
        <v>Encargos Sociais</v>
      </c>
      <c r="K28">
        <f t="shared" si="0"/>
        <v>2</v>
      </c>
    </row>
    <row r="29" spans="1:11" hidden="1" x14ac:dyDescent="0.25">
      <c r="A29" s="30">
        <v>44965</v>
      </c>
      <c r="B29" s="49">
        <v>44985</v>
      </c>
      <c r="C29" s="31" t="s">
        <v>990</v>
      </c>
      <c r="D29" s="32" t="s">
        <v>1000</v>
      </c>
      <c r="E29" s="31" t="s">
        <v>232</v>
      </c>
      <c r="F29" s="33" t="s">
        <v>1010</v>
      </c>
      <c r="G29" s="36">
        <v>12950.44</v>
      </c>
      <c r="H29" s="35">
        <v>23689</v>
      </c>
      <c r="J29" t="str">
        <f>VLOOKUP(E29,Ref.!E:F,2,0)</f>
        <v>Férias</v>
      </c>
      <c r="K29">
        <f t="shared" si="0"/>
        <v>2</v>
      </c>
    </row>
    <row r="30" spans="1:11" hidden="1" x14ac:dyDescent="0.25">
      <c r="A30" s="30">
        <v>44965</v>
      </c>
      <c r="B30" s="49">
        <v>44957</v>
      </c>
      <c r="C30" s="31" t="s">
        <v>1011</v>
      </c>
      <c r="D30" s="32" t="s">
        <v>1306</v>
      </c>
      <c r="E30" s="31" t="s">
        <v>230</v>
      </c>
      <c r="F30" s="33" t="s">
        <v>1012</v>
      </c>
      <c r="G30" s="36">
        <v>6964.74</v>
      </c>
      <c r="H30" s="35">
        <v>23690</v>
      </c>
      <c r="J30" t="str">
        <f>VLOOKUP(E30,Ref.!E:F,2,0)</f>
        <v>Empréstimo Consignado</v>
      </c>
      <c r="K30">
        <f t="shared" si="0"/>
        <v>2</v>
      </c>
    </row>
    <row r="31" spans="1:11" hidden="1" x14ac:dyDescent="0.25">
      <c r="A31" s="30">
        <v>44966</v>
      </c>
      <c r="B31" s="49">
        <v>44985</v>
      </c>
      <c r="C31" s="31" t="s">
        <v>1278</v>
      </c>
      <c r="D31" s="32" t="s">
        <v>1299</v>
      </c>
      <c r="E31" s="31" t="s">
        <v>246</v>
      </c>
      <c r="F31" s="33" t="s">
        <v>1308</v>
      </c>
      <c r="G31" s="36">
        <v>1330.77</v>
      </c>
      <c r="H31" s="35">
        <v>25655</v>
      </c>
      <c r="J31" t="str">
        <f>VLOOKUP(E31,Ref.!E:F,2,0)</f>
        <v>Rescisões com Encargos</v>
      </c>
      <c r="K31">
        <f t="shared" si="0"/>
        <v>2</v>
      </c>
    </row>
    <row r="32" spans="1:11" hidden="1" x14ac:dyDescent="0.25">
      <c r="A32" s="30">
        <v>44967</v>
      </c>
      <c r="B32" s="49">
        <v>44957</v>
      </c>
      <c r="C32" s="31" t="s">
        <v>1286</v>
      </c>
      <c r="D32" s="32" t="s">
        <v>1309</v>
      </c>
      <c r="E32" s="31" t="s">
        <v>247</v>
      </c>
      <c r="F32" s="33" t="s">
        <v>1014</v>
      </c>
      <c r="G32" s="36">
        <v>8.42</v>
      </c>
      <c r="H32" s="35">
        <v>39330</v>
      </c>
      <c r="J32" t="str">
        <f>VLOOKUP(E32,Ref.!E:F,2,0)</f>
        <v>Sindical</v>
      </c>
      <c r="K32">
        <f t="shared" si="0"/>
        <v>2</v>
      </c>
    </row>
    <row r="33" spans="1:11" hidden="1" x14ac:dyDescent="0.25">
      <c r="A33" s="30">
        <v>44967</v>
      </c>
      <c r="B33" s="49">
        <v>44957</v>
      </c>
      <c r="C33" s="31" t="s">
        <v>984</v>
      </c>
      <c r="D33" s="32" t="s">
        <v>1013</v>
      </c>
      <c r="E33" s="31" t="s">
        <v>247</v>
      </c>
      <c r="F33" s="33" t="s">
        <v>1015</v>
      </c>
      <c r="G33" s="36">
        <v>1130.02</v>
      </c>
      <c r="H33" s="35" t="s">
        <v>1310</v>
      </c>
      <c r="J33" t="str">
        <f>VLOOKUP(E33,Ref.!E:F,2,0)</f>
        <v>Sindical</v>
      </c>
      <c r="K33">
        <f t="shared" si="0"/>
        <v>2</v>
      </c>
    </row>
    <row r="34" spans="1:11" hidden="1" x14ac:dyDescent="0.25">
      <c r="A34" s="30">
        <v>44967</v>
      </c>
      <c r="B34" s="49">
        <v>44957</v>
      </c>
      <c r="C34" s="31" t="s">
        <v>984</v>
      </c>
      <c r="D34" s="32" t="s">
        <v>1013</v>
      </c>
      <c r="E34" s="31" t="s">
        <v>247</v>
      </c>
      <c r="F34" s="33" t="s">
        <v>1014</v>
      </c>
      <c r="G34" s="36">
        <v>75.739999999999995</v>
      </c>
      <c r="H34" s="35" t="s">
        <v>1310</v>
      </c>
      <c r="J34" t="str">
        <f>VLOOKUP(E34,Ref.!E:F,2,0)</f>
        <v>Sindical</v>
      </c>
      <c r="K34">
        <f t="shared" si="0"/>
        <v>2</v>
      </c>
    </row>
    <row r="35" spans="1:11" hidden="1" x14ac:dyDescent="0.25">
      <c r="A35" s="30">
        <v>44971</v>
      </c>
      <c r="B35" s="49">
        <v>44985</v>
      </c>
      <c r="C35" s="31" t="s">
        <v>1281</v>
      </c>
      <c r="D35" s="32" t="s">
        <v>1301</v>
      </c>
      <c r="E35" s="31" t="s">
        <v>246</v>
      </c>
      <c r="F35" s="33" t="s">
        <v>1311</v>
      </c>
      <c r="G35" s="36">
        <v>51.46</v>
      </c>
      <c r="H35" s="35" t="s">
        <v>1312</v>
      </c>
      <c r="J35" t="str">
        <f>VLOOKUP(E35,Ref.!E:F,2,0)</f>
        <v>Rescisões com Encargos</v>
      </c>
      <c r="K35">
        <f t="shared" si="0"/>
        <v>2</v>
      </c>
    </row>
    <row r="36" spans="1:11" hidden="1" x14ac:dyDescent="0.25">
      <c r="A36" s="30">
        <v>44971</v>
      </c>
      <c r="B36" s="49">
        <v>44985</v>
      </c>
      <c r="C36" s="31" t="s">
        <v>1278</v>
      </c>
      <c r="D36" s="32" t="s">
        <v>1299</v>
      </c>
      <c r="E36" s="31" t="s">
        <v>246</v>
      </c>
      <c r="F36" s="33" t="s">
        <v>1313</v>
      </c>
      <c r="G36" s="36">
        <v>3869.87</v>
      </c>
      <c r="H36" s="35" t="s">
        <v>1312</v>
      </c>
      <c r="J36" t="str">
        <f>VLOOKUP(E36,Ref.!E:F,2,0)</f>
        <v>Rescisões com Encargos</v>
      </c>
      <c r="K36">
        <f t="shared" si="0"/>
        <v>2</v>
      </c>
    </row>
    <row r="37" spans="1:11" hidden="1" x14ac:dyDescent="0.25">
      <c r="A37" s="30">
        <v>44973</v>
      </c>
      <c r="B37" s="49">
        <v>44985</v>
      </c>
      <c r="C37" s="31" t="s">
        <v>1281</v>
      </c>
      <c r="D37" s="32" t="s">
        <v>1301</v>
      </c>
      <c r="E37" s="31" t="s">
        <v>246</v>
      </c>
      <c r="F37" s="33" t="s">
        <v>1314</v>
      </c>
      <c r="G37" s="36">
        <v>1527.77</v>
      </c>
      <c r="H37" s="35" t="s">
        <v>1315</v>
      </c>
      <c r="J37" t="str">
        <f>VLOOKUP(E37,Ref.!E:F,2,0)</f>
        <v>Rescisões com Encargos</v>
      </c>
      <c r="K37">
        <f t="shared" si="0"/>
        <v>2</v>
      </c>
    </row>
    <row r="38" spans="1:11" hidden="1" x14ac:dyDescent="0.25">
      <c r="A38" s="30">
        <v>44973</v>
      </c>
      <c r="B38" s="49">
        <v>44985</v>
      </c>
      <c r="C38" s="31" t="s">
        <v>1278</v>
      </c>
      <c r="D38" s="32" t="s">
        <v>1299</v>
      </c>
      <c r="E38" s="31" t="s">
        <v>246</v>
      </c>
      <c r="F38" s="33" t="s">
        <v>1314</v>
      </c>
      <c r="G38" s="36">
        <v>25510.32</v>
      </c>
      <c r="H38" s="35" t="s">
        <v>1315</v>
      </c>
      <c r="J38" t="str">
        <f>VLOOKUP(E38,Ref.!E:F,2,0)</f>
        <v>Rescisões com Encargos</v>
      </c>
      <c r="K38">
        <f t="shared" si="0"/>
        <v>2</v>
      </c>
    </row>
    <row r="39" spans="1:11" hidden="1" x14ac:dyDescent="0.25">
      <c r="A39" s="30">
        <v>44973</v>
      </c>
      <c r="B39" s="49">
        <v>44985</v>
      </c>
      <c r="C39" s="31" t="s">
        <v>1278</v>
      </c>
      <c r="D39" s="32" t="s">
        <v>1299</v>
      </c>
      <c r="E39" s="31" t="s">
        <v>246</v>
      </c>
      <c r="F39" s="33" t="s">
        <v>1316</v>
      </c>
      <c r="G39" s="36">
        <v>15181.83</v>
      </c>
      <c r="H39" s="35" t="s">
        <v>1315</v>
      </c>
      <c r="J39" t="str">
        <f>VLOOKUP(E39,Ref.!E:F,2,0)</f>
        <v>Rescisões com Encargos</v>
      </c>
      <c r="K39">
        <f t="shared" si="0"/>
        <v>2</v>
      </c>
    </row>
    <row r="40" spans="1:11" hidden="1" x14ac:dyDescent="0.25">
      <c r="A40" s="30">
        <v>44973</v>
      </c>
      <c r="B40" s="49">
        <v>44985</v>
      </c>
      <c r="C40" s="31" t="s">
        <v>1281</v>
      </c>
      <c r="D40" s="32" t="s">
        <v>1301</v>
      </c>
      <c r="E40" s="31" t="s">
        <v>246</v>
      </c>
      <c r="F40" s="33" t="s">
        <v>1317</v>
      </c>
      <c r="G40" s="36">
        <v>405.74</v>
      </c>
      <c r="H40" s="35" t="s">
        <v>1315</v>
      </c>
      <c r="J40" t="str">
        <f>VLOOKUP(E40,Ref.!E:F,2,0)</f>
        <v>Rescisões com Encargos</v>
      </c>
      <c r="K40">
        <f t="shared" si="0"/>
        <v>2</v>
      </c>
    </row>
    <row r="41" spans="1:11" hidden="1" x14ac:dyDescent="0.25">
      <c r="A41" s="30">
        <v>44974</v>
      </c>
      <c r="B41" s="49">
        <v>44985</v>
      </c>
      <c r="C41" s="31" t="s">
        <v>990</v>
      </c>
      <c r="D41" s="32" t="s">
        <v>1000</v>
      </c>
      <c r="E41" s="31" t="s">
        <v>232</v>
      </c>
      <c r="F41" s="33" t="s">
        <v>1318</v>
      </c>
      <c r="G41" s="36">
        <v>8568.56</v>
      </c>
      <c r="H41" s="35">
        <v>49675</v>
      </c>
      <c r="J41" t="str">
        <f>VLOOKUP(E41,Ref.!E:F,2,0)</f>
        <v>Férias</v>
      </c>
      <c r="K41">
        <f t="shared" si="0"/>
        <v>2</v>
      </c>
    </row>
    <row r="42" spans="1:11" hidden="1" x14ac:dyDescent="0.25">
      <c r="A42" s="30">
        <v>44974</v>
      </c>
      <c r="B42" s="49">
        <v>44957</v>
      </c>
      <c r="C42" s="31" t="s">
        <v>993</v>
      </c>
      <c r="D42" s="32" t="s">
        <v>1016</v>
      </c>
      <c r="E42" s="31" t="s">
        <v>237</v>
      </c>
      <c r="F42" s="33" t="s">
        <v>1294</v>
      </c>
      <c r="G42" s="36">
        <v>87609.52</v>
      </c>
      <c r="H42" s="35" t="s">
        <v>1319</v>
      </c>
      <c r="J42" t="str">
        <f>VLOOKUP(E42,Ref.!E:F,2,0)</f>
        <v>Encargos Sociais</v>
      </c>
      <c r="K42">
        <f t="shared" ref="K42:K105" si="1">MONTH(A42)</f>
        <v>2</v>
      </c>
    </row>
    <row r="43" spans="1:11" hidden="1" x14ac:dyDescent="0.25">
      <c r="A43" s="30">
        <v>44974</v>
      </c>
      <c r="B43" s="49">
        <v>44957</v>
      </c>
      <c r="C43" s="31" t="s">
        <v>996</v>
      </c>
      <c r="D43" s="32" t="s">
        <v>1017</v>
      </c>
      <c r="E43" s="31" t="s">
        <v>239</v>
      </c>
      <c r="F43" s="33" t="s">
        <v>1296</v>
      </c>
      <c r="G43" s="36">
        <v>60784.82</v>
      </c>
      <c r="H43" s="35" t="s">
        <v>1319</v>
      </c>
      <c r="J43" t="str">
        <f>VLOOKUP(E43,Ref.!E:F,2,0)</f>
        <v>Encargos Sociais</v>
      </c>
      <c r="K43">
        <f t="shared" si="1"/>
        <v>2</v>
      </c>
    </row>
    <row r="44" spans="1:11" hidden="1" x14ac:dyDescent="0.25">
      <c r="A44" s="30">
        <v>44980</v>
      </c>
      <c r="B44" s="49">
        <v>44957</v>
      </c>
      <c r="C44" s="31" t="s">
        <v>1320</v>
      </c>
      <c r="D44" s="32" t="s">
        <v>1321</v>
      </c>
      <c r="E44" s="31" t="s">
        <v>247</v>
      </c>
      <c r="F44" s="33" t="s">
        <v>1018</v>
      </c>
      <c r="G44" s="36">
        <v>20</v>
      </c>
      <c r="H44" s="35">
        <v>26911</v>
      </c>
      <c r="J44" t="str">
        <f>VLOOKUP(E44,Ref.!E:F,2,0)</f>
        <v>Sindical</v>
      </c>
      <c r="K44">
        <f t="shared" si="1"/>
        <v>2</v>
      </c>
    </row>
    <row r="45" spans="1:11" hidden="1" x14ac:dyDescent="0.25">
      <c r="A45" s="30">
        <v>44981</v>
      </c>
      <c r="B45" s="49">
        <v>44985</v>
      </c>
      <c r="C45" s="31" t="s">
        <v>1278</v>
      </c>
      <c r="D45" s="32" t="s">
        <v>1299</v>
      </c>
      <c r="E45" s="31" t="s">
        <v>246</v>
      </c>
      <c r="F45" s="33" t="s">
        <v>1322</v>
      </c>
      <c r="G45" s="36">
        <v>25095.91</v>
      </c>
      <c r="H45" s="35" t="s">
        <v>1323</v>
      </c>
      <c r="J45" t="str">
        <f>VLOOKUP(E45,Ref.!E:F,2,0)</f>
        <v>Rescisões com Encargos</v>
      </c>
      <c r="K45">
        <f t="shared" si="1"/>
        <v>2</v>
      </c>
    </row>
    <row r="46" spans="1:11" hidden="1" x14ac:dyDescent="0.25">
      <c r="A46" s="30">
        <v>44981</v>
      </c>
      <c r="B46" s="49">
        <v>44985</v>
      </c>
      <c r="C46" s="31" t="s">
        <v>1281</v>
      </c>
      <c r="D46" s="32" t="s">
        <v>1301</v>
      </c>
      <c r="E46" s="31" t="s">
        <v>246</v>
      </c>
      <c r="F46" s="33" t="s">
        <v>1324</v>
      </c>
      <c r="G46" s="36">
        <v>1597.31</v>
      </c>
      <c r="H46" s="35" t="s">
        <v>1323</v>
      </c>
      <c r="J46" t="str">
        <f>VLOOKUP(E46,Ref.!E:F,2,0)</f>
        <v>Rescisões com Encargos</v>
      </c>
      <c r="K46">
        <f t="shared" si="1"/>
        <v>2</v>
      </c>
    </row>
    <row r="47" spans="1:11" hidden="1" x14ac:dyDescent="0.25">
      <c r="A47" s="30">
        <v>44984</v>
      </c>
      <c r="B47" s="49">
        <v>45016</v>
      </c>
      <c r="C47" s="31" t="s">
        <v>990</v>
      </c>
      <c r="D47" s="32" t="s">
        <v>1019</v>
      </c>
      <c r="E47" s="31" t="s">
        <v>232</v>
      </c>
      <c r="F47" s="33" t="s">
        <v>232</v>
      </c>
      <c r="G47" s="36">
        <v>12574.21</v>
      </c>
      <c r="H47" s="35">
        <v>43823</v>
      </c>
      <c r="J47" t="str">
        <f>VLOOKUP(E47,Ref.!E:F,2,0)</f>
        <v>Férias</v>
      </c>
      <c r="K47">
        <f t="shared" si="1"/>
        <v>2</v>
      </c>
    </row>
    <row r="48" spans="1:11" hidden="1" x14ac:dyDescent="0.25">
      <c r="A48" s="144">
        <v>44985</v>
      </c>
      <c r="B48" s="144"/>
      <c r="C48" s="31" t="s">
        <v>1003</v>
      </c>
      <c r="D48" s="43"/>
      <c r="E48" s="31" t="s">
        <v>251</v>
      </c>
      <c r="F48" s="31"/>
      <c r="G48" s="34">
        <v>55875.6</v>
      </c>
      <c r="H48" s="35"/>
      <c r="J48" t="str">
        <f>VLOOKUP(E48,Ref.!E:F,2,0)</f>
        <v>Receitas Financeiras</v>
      </c>
      <c r="K48">
        <f t="shared" si="1"/>
        <v>2</v>
      </c>
    </row>
    <row r="49" spans="1:11" hidden="1" x14ac:dyDescent="0.25">
      <c r="A49" s="30">
        <v>44988</v>
      </c>
      <c r="B49" s="49">
        <v>45016</v>
      </c>
      <c r="C49" s="31" t="s">
        <v>1278</v>
      </c>
      <c r="D49" s="32" t="s">
        <v>1034</v>
      </c>
      <c r="E49" s="31" t="s">
        <v>246</v>
      </c>
      <c r="F49" s="33" t="s">
        <v>1325</v>
      </c>
      <c r="G49" s="36">
        <v>13733.77</v>
      </c>
      <c r="H49" s="35" t="s">
        <v>1326</v>
      </c>
      <c r="J49" t="str">
        <f>VLOOKUP(E49,Ref.!E:F,2,0)</f>
        <v>Rescisões com Encargos</v>
      </c>
      <c r="K49">
        <f t="shared" si="1"/>
        <v>3</v>
      </c>
    </row>
    <row r="50" spans="1:11" hidden="1" x14ac:dyDescent="0.25">
      <c r="A50" s="30">
        <v>44988</v>
      </c>
      <c r="B50" s="49">
        <v>45016</v>
      </c>
      <c r="C50" s="31" t="s">
        <v>1278</v>
      </c>
      <c r="D50" s="32" t="s">
        <v>1034</v>
      </c>
      <c r="E50" s="31" t="s">
        <v>246</v>
      </c>
      <c r="F50" s="33" t="s">
        <v>1327</v>
      </c>
      <c r="G50" s="36">
        <v>5187.9800000000005</v>
      </c>
      <c r="H50" s="35" t="s">
        <v>1326</v>
      </c>
      <c r="J50" t="str">
        <f>VLOOKUP(E50,Ref.!E:F,2,0)</f>
        <v>Rescisões com Encargos</v>
      </c>
      <c r="K50">
        <f t="shared" si="1"/>
        <v>3</v>
      </c>
    </row>
    <row r="51" spans="1:11" hidden="1" x14ac:dyDescent="0.25">
      <c r="A51" s="30">
        <v>44988</v>
      </c>
      <c r="B51" s="49">
        <v>45016</v>
      </c>
      <c r="C51" s="31" t="s">
        <v>1281</v>
      </c>
      <c r="D51" s="32" t="s">
        <v>1328</v>
      </c>
      <c r="E51" s="31" t="s">
        <v>246</v>
      </c>
      <c r="F51" s="33" t="s">
        <v>1329</v>
      </c>
      <c r="G51" s="36">
        <v>217</v>
      </c>
      <c r="H51" s="35" t="s">
        <v>1326</v>
      </c>
      <c r="J51" t="str">
        <f>VLOOKUP(E51,Ref.!E:F,2,0)</f>
        <v>Rescisões com Encargos</v>
      </c>
      <c r="K51">
        <f t="shared" si="1"/>
        <v>3</v>
      </c>
    </row>
    <row r="52" spans="1:11" hidden="1" x14ac:dyDescent="0.25">
      <c r="A52" s="30">
        <v>44991</v>
      </c>
      <c r="B52" s="49">
        <v>44985</v>
      </c>
      <c r="C52" s="31" t="s">
        <v>977</v>
      </c>
      <c r="D52" s="32" t="s">
        <v>1020</v>
      </c>
      <c r="E52" s="31" t="s">
        <v>236</v>
      </c>
      <c r="F52" s="33" t="s">
        <v>1021</v>
      </c>
      <c r="G52" s="36">
        <v>676155.89</v>
      </c>
      <c r="H52" s="35">
        <v>67319</v>
      </c>
      <c r="J52" t="str">
        <f>VLOOKUP(E52,Ref.!E:F,2,0)</f>
        <v>Ordenados</v>
      </c>
      <c r="K52">
        <f t="shared" si="1"/>
        <v>3</v>
      </c>
    </row>
    <row r="53" spans="1:11" hidden="1" x14ac:dyDescent="0.25">
      <c r="A53" s="30">
        <v>44991</v>
      </c>
      <c r="B53" s="49">
        <v>44985</v>
      </c>
      <c r="C53" s="31" t="s">
        <v>1007</v>
      </c>
      <c r="D53" s="32" t="s">
        <v>1330</v>
      </c>
      <c r="E53" s="31" t="s">
        <v>230</v>
      </c>
      <c r="F53" s="33" t="s">
        <v>1331</v>
      </c>
      <c r="G53" s="36">
        <v>6997.25</v>
      </c>
      <c r="H53" s="35">
        <v>67320</v>
      </c>
      <c r="J53" t="str">
        <f>VLOOKUP(E53,Ref.!E:F,2,0)</f>
        <v>Empréstimo Consignado</v>
      </c>
      <c r="K53">
        <f t="shared" si="1"/>
        <v>3</v>
      </c>
    </row>
    <row r="54" spans="1:11" hidden="1" x14ac:dyDescent="0.25">
      <c r="A54" s="30">
        <v>44991</v>
      </c>
      <c r="B54" s="49">
        <v>44985</v>
      </c>
      <c r="C54" s="31" t="s">
        <v>1284</v>
      </c>
      <c r="D54" s="32" t="s">
        <v>1330</v>
      </c>
      <c r="E54" s="31" t="s">
        <v>230</v>
      </c>
      <c r="F54" s="33" t="s">
        <v>1331</v>
      </c>
      <c r="G54" s="36">
        <v>2815.46</v>
      </c>
      <c r="H54" s="35">
        <v>67331</v>
      </c>
      <c r="J54" t="str">
        <f>VLOOKUP(E54,Ref.!E:F,2,0)</f>
        <v>Empréstimo Consignado</v>
      </c>
      <c r="K54">
        <f t="shared" si="1"/>
        <v>3</v>
      </c>
    </row>
    <row r="55" spans="1:11" hidden="1" x14ac:dyDescent="0.25">
      <c r="A55" s="30">
        <v>44992</v>
      </c>
      <c r="B55" s="49">
        <v>44985</v>
      </c>
      <c r="C55" s="31" t="s">
        <v>980</v>
      </c>
      <c r="D55" s="32" t="s">
        <v>1022</v>
      </c>
      <c r="E55" s="31" t="s">
        <v>234</v>
      </c>
      <c r="F55" s="33" t="s">
        <v>1023</v>
      </c>
      <c r="G55" s="36">
        <v>73017.19</v>
      </c>
      <c r="H55" s="35">
        <v>39455</v>
      </c>
      <c r="J55" t="str">
        <f>VLOOKUP(E55,Ref.!E:F,2,0)</f>
        <v>Encargos Sociais</v>
      </c>
      <c r="K55">
        <f t="shared" si="1"/>
        <v>3</v>
      </c>
    </row>
    <row r="56" spans="1:11" hidden="1" x14ac:dyDescent="0.25">
      <c r="A56" s="30">
        <v>44993</v>
      </c>
      <c r="B56" s="49">
        <v>45016</v>
      </c>
      <c r="C56" s="31" t="s">
        <v>990</v>
      </c>
      <c r="D56" s="32" t="s">
        <v>1019</v>
      </c>
      <c r="E56" s="31" t="s">
        <v>232</v>
      </c>
      <c r="F56" s="33" t="s">
        <v>1053</v>
      </c>
      <c r="G56" s="36">
        <f>30328.16+3262.36</f>
        <v>33590.519999999997</v>
      </c>
      <c r="H56" s="35" t="s">
        <v>1332</v>
      </c>
      <c r="J56" t="str">
        <f>VLOOKUP(E56,Ref.!E:F,2,0)</f>
        <v>Férias</v>
      </c>
      <c r="K56">
        <f t="shared" si="1"/>
        <v>3</v>
      </c>
    </row>
    <row r="57" spans="1:11" hidden="1" x14ac:dyDescent="0.25">
      <c r="A57" s="30">
        <v>44993</v>
      </c>
      <c r="B57" s="49">
        <v>44985</v>
      </c>
      <c r="C57" s="31" t="s">
        <v>1011</v>
      </c>
      <c r="D57" s="32" t="s">
        <v>1330</v>
      </c>
      <c r="E57" s="31" t="s">
        <v>230</v>
      </c>
      <c r="F57" s="33" t="s">
        <v>1025</v>
      </c>
      <c r="G57" s="36">
        <v>7777.92</v>
      </c>
      <c r="H57" s="35">
        <v>27023</v>
      </c>
      <c r="J57" t="str">
        <f>VLOOKUP(E57,Ref.!E:F,2,0)</f>
        <v>Empréstimo Consignado</v>
      </c>
      <c r="K57">
        <f t="shared" si="1"/>
        <v>3</v>
      </c>
    </row>
    <row r="58" spans="1:11" hidden="1" x14ac:dyDescent="0.25">
      <c r="A58" s="30">
        <v>44995</v>
      </c>
      <c r="B58" s="49">
        <v>44985</v>
      </c>
      <c r="C58" s="31" t="s">
        <v>1286</v>
      </c>
      <c r="D58" s="32" t="s">
        <v>1333</v>
      </c>
      <c r="E58" s="31" t="s">
        <v>247</v>
      </c>
      <c r="F58" s="33" t="s">
        <v>1334</v>
      </c>
      <c r="G58" s="36">
        <v>8.42</v>
      </c>
      <c r="H58" s="35">
        <v>40457</v>
      </c>
      <c r="J58" t="str">
        <f>VLOOKUP(E58,Ref.!E:F,2,0)</f>
        <v>Sindical</v>
      </c>
      <c r="K58">
        <f t="shared" si="1"/>
        <v>3</v>
      </c>
    </row>
    <row r="59" spans="1:11" hidden="1" x14ac:dyDescent="0.25">
      <c r="A59" s="30">
        <v>44995</v>
      </c>
      <c r="B59" s="49">
        <v>44985</v>
      </c>
      <c r="C59" s="31" t="s">
        <v>984</v>
      </c>
      <c r="D59" s="32" t="s">
        <v>1026</v>
      </c>
      <c r="E59" s="31" t="s">
        <v>247</v>
      </c>
      <c r="F59" s="33" t="s">
        <v>1028</v>
      </c>
      <c r="G59" s="36">
        <v>1342.54</v>
      </c>
      <c r="H59" s="35" t="s">
        <v>1335</v>
      </c>
      <c r="J59" t="str">
        <f>VLOOKUP(E59,Ref.!E:F,2,0)</f>
        <v>Sindical</v>
      </c>
      <c r="K59">
        <f t="shared" si="1"/>
        <v>3</v>
      </c>
    </row>
    <row r="60" spans="1:11" hidden="1" x14ac:dyDescent="0.25">
      <c r="A60" s="30">
        <v>44995</v>
      </c>
      <c r="B60" s="49">
        <v>44985</v>
      </c>
      <c r="C60" s="31" t="s">
        <v>984</v>
      </c>
      <c r="D60" s="32" t="s">
        <v>1026</v>
      </c>
      <c r="E60" s="31" t="s">
        <v>247</v>
      </c>
      <c r="F60" s="33" t="s">
        <v>1027</v>
      </c>
      <c r="G60" s="36">
        <v>75.739999999999995</v>
      </c>
      <c r="H60" s="35" t="s">
        <v>1335</v>
      </c>
      <c r="J60" t="str">
        <f>VLOOKUP(E60,Ref.!E:F,2,0)</f>
        <v>Sindical</v>
      </c>
      <c r="K60">
        <f t="shared" si="1"/>
        <v>3</v>
      </c>
    </row>
    <row r="61" spans="1:11" hidden="1" x14ac:dyDescent="0.25">
      <c r="A61" s="30">
        <v>45002</v>
      </c>
      <c r="B61" s="49">
        <v>45016</v>
      </c>
      <c r="C61" s="31" t="s">
        <v>990</v>
      </c>
      <c r="D61" s="32" t="s">
        <v>1019</v>
      </c>
      <c r="E61" s="31" t="s">
        <v>232</v>
      </c>
      <c r="F61" s="33" t="s">
        <v>1010</v>
      </c>
      <c r="G61" s="36">
        <f>2795.49+4950.36</f>
        <v>7745.8499999999995</v>
      </c>
      <c r="H61" s="35" t="s">
        <v>1336</v>
      </c>
      <c r="J61" t="str">
        <f>VLOOKUP(E61,Ref.!E:F,2,0)</f>
        <v>Férias</v>
      </c>
      <c r="K61">
        <f t="shared" si="1"/>
        <v>3</v>
      </c>
    </row>
    <row r="62" spans="1:11" hidden="1" x14ac:dyDescent="0.25">
      <c r="A62" s="30">
        <v>45005</v>
      </c>
      <c r="B62" s="49">
        <v>44985</v>
      </c>
      <c r="C62" s="31" t="s">
        <v>993</v>
      </c>
      <c r="D62" s="32" t="s">
        <v>1029</v>
      </c>
      <c r="E62" s="31" t="s">
        <v>237</v>
      </c>
      <c r="F62" s="33" t="s">
        <v>1294</v>
      </c>
      <c r="G62" s="36">
        <v>88115.95</v>
      </c>
      <c r="H62" s="35" t="s">
        <v>1337</v>
      </c>
      <c r="J62" t="str">
        <f>VLOOKUP(E62,Ref.!E:F,2,0)</f>
        <v>Encargos Sociais</v>
      </c>
      <c r="K62">
        <f t="shared" si="1"/>
        <v>3</v>
      </c>
    </row>
    <row r="63" spans="1:11" hidden="1" x14ac:dyDescent="0.25">
      <c r="A63" s="30">
        <v>45005</v>
      </c>
      <c r="B63" s="49">
        <v>44985</v>
      </c>
      <c r="C63" s="31" t="s">
        <v>996</v>
      </c>
      <c r="D63" s="32" t="s">
        <v>1030</v>
      </c>
      <c r="E63" s="31" t="s">
        <v>239</v>
      </c>
      <c r="F63" s="33" t="s">
        <v>1296</v>
      </c>
      <c r="G63" s="36">
        <v>78523.42</v>
      </c>
      <c r="H63" s="35" t="s">
        <v>1337</v>
      </c>
      <c r="J63" t="str">
        <f>VLOOKUP(E63,Ref.!E:F,2,0)</f>
        <v>Encargos Sociais</v>
      </c>
      <c r="K63">
        <f t="shared" si="1"/>
        <v>3</v>
      </c>
    </row>
    <row r="64" spans="1:11" hidden="1" x14ac:dyDescent="0.25">
      <c r="A64" s="30">
        <v>45008</v>
      </c>
      <c r="B64" s="49">
        <v>44964</v>
      </c>
      <c r="C64" s="31" t="s">
        <v>11</v>
      </c>
      <c r="D64" s="32">
        <v>6374107</v>
      </c>
      <c r="E64" s="31" t="s">
        <v>227</v>
      </c>
      <c r="F64" s="33" t="s">
        <v>1031</v>
      </c>
      <c r="G64" s="36">
        <v>21684</v>
      </c>
      <c r="H64" s="35">
        <v>22550</v>
      </c>
      <c r="J64" t="str">
        <f>VLOOKUP(E64,Ref.!E:F,2,0)</f>
        <v>Benefícios</v>
      </c>
      <c r="K64">
        <f t="shared" si="1"/>
        <v>3</v>
      </c>
    </row>
    <row r="65" spans="1:11" hidden="1" x14ac:dyDescent="0.25">
      <c r="A65" s="30">
        <v>45013</v>
      </c>
      <c r="B65" s="49">
        <v>45046</v>
      </c>
      <c r="C65" s="31" t="s">
        <v>990</v>
      </c>
      <c r="D65" s="32" t="s">
        <v>1033</v>
      </c>
      <c r="E65" s="31" t="s">
        <v>232</v>
      </c>
      <c r="F65" s="33" t="s">
        <v>992</v>
      </c>
      <c r="G65" s="36">
        <v>19652.5</v>
      </c>
      <c r="H65" s="35">
        <v>22039</v>
      </c>
      <c r="J65" t="str">
        <f>VLOOKUP(E65,Ref.!E:F,2,0)</f>
        <v>Férias</v>
      </c>
      <c r="K65">
        <f t="shared" si="1"/>
        <v>3</v>
      </c>
    </row>
    <row r="66" spans="1:11" hidden="1" x14ac:dyDescent="0.25">
      <c r="A66" s="30">
        <v>45016</v>
      </c>
      <c r="B66" s="50">
        <f>A66</f>
        <v>45016</v>
      </c>
      <c r="C66" s="31" t="s">
        <v>1035</v>
      </c>
      <c r="D66" s="32" t="s">
        <v>1046</v>
      </c>
      <c r="E66" s="31" t="s">
        <v>222</v>
      </c>
      <c r="F66" s="33" t="s">
        <v>1036</v>
      </c>
      <c r="G66" s="48">
        <v>2799.25</v>
      </c>
      <c r="H66" s="35">
        <v>54026</v>
      </c>
      <c r="J66" t="str">
        <f>VLOOKUP(E66,Ref.!E:F,2,0)</f>
        <v>Benefícios</v>
      </c>
      <c r="K66">
        <f t="shared" si="1"/>
        <v>3</v>
      </c>
    </row>
    <row r="67" spans="1:11" hidden="1" x14ac:dyDescent="0.25">
      <c r="A67" s="144">
        <v>45016</v>
      </c>
      <c r="B67" s="144"/>
      <c r="C67" s="31" t="s">
        <v>1003</v>
      </c>
      <c r="D67" s="43"/>
      <c r="E67" s="31" t="s">
        <v>251</v>
      </c>
      <c r="F67" s="31"/>
      <c r="G67" s="34">
        <v>59525.090000000004</v>
      </c>
      <c r="H67" s="35"/>
      <c r="J67" t="str">
        <f>VLOOKUP(E67,Ref.!E:F,2,0)</f>
        <v>Receitas Financeiras</v>
      </c>
      <c r="K67">
        <f t="shared" si="1"/>
        <v>3</v>
      </c>
    </row>
    <row r="68" spans="1:11" hidden="1" x14ac:dyDescent="0.25">
      <c r="A68" s="30">
        <v>45021</v>
      </c>
      <c r="B68" s="49">
        <v>45016</v>
      </c>
      <c r="C68" s="31" t="s">
        <v>1007</v>
      </c>
      <c r="D68" s="32" t="s">
        <v>1338</v>
      </c>
      <c r="E68" s="31" t="s">
        <v>230</v>
      </c>
      <c r="F68" s="33" t="s">
        <v>1037</v>
      </c>
      <c r="G68" s="36">
        <v>8343.41</v>
      </c>
      <c r="H68" s="35">
        <v>59516</v>
      </c>
      <c r="J68" t="str">
        <f>VLOOKUP(E68,Ref.!E:F,2,0)</f>
        <v>Empréstimo Consignado</v>
      </c>
      <c r="K68">
        <f t="shared" si="1"/>
        <v>4</v>
      </c>
    </row>
    <row r="69" spans="1:11" hidden="1" x14ac:dyDescent="0.25">
      <c r="A69" s="30">
        <v>45022</v>
      </c>
      <c r="B69" s="49">
        <v>45016</v>
      </c>
      <c r="C69" s="31" t="s">
        <v>977</v>
      </c>
      <c r="D69" s="32" t="s">
        <v>1038</v>
      </c>
      <c r="E69" s="31" t="s">
        <v>236</v>
      </c>
      <c r="F69" s="33" t="s">
        <v>1039</v>
      </c>
      <c r="G69" s="36">
        <v>627644.4</v>
      </c>
      <c r="H69" s="35">
        <v>72542</v>
      </c>
      <c r="J69" t="str">
        <f>VLOOKUP(E69,Ref.!E:F,2,0)</f>
        <v>Ordenados</v>
      </c>
      <c r="K69">
        <f t="shared" si="1"/>
        <v>4</v>
      </c>
    </row>
    <row r="70" spans="1:11" hidden="1" x14ac:dyDescent="0.25">
      <c r="A70" s="30">
        <v>45022</v>
      </c>
      <c r="B70" s="49">
        <v>45046</v>
      </c>
      <c r="C70" s="31" t="s">
        <v>990</v>
      </c>
      <c r="D70" s="32" t="s">
        <v>1033</v>
      </c>
      <c r="E70" s="31" t="s">
        <v>232</v>
      </c>
      <c r="F70" s="33" t="s">
        <v>1053</v>
      </c>
      <c r="G70" s="36">
        <v>35976.44</v>
      </c>
      <c r="H70" s="35" t="s">
        <v>1339</v>
      </c>
      <c r="J70" t="str">
        <f>VLOOKUP(E70,Ref.!E:F,2,0)</f>
        <v>Férias</v>
      </c>
      <c r="K70">
        <f t="shared" si="1"/>
        <v>4</v>
      </c>
    </row>
    <row r="71" spans="1:11" hidden="1" x14ac:dyDescent="0.25">
      <c r="A71" s="30">
        <v>45022</v>
      </c>
      <c r="B71" s="49">
        <v>45016</v>
      </c>
      <c r="C71" s="31" t="s">
        <v>980</v>
      </c>
      <c r="D71" s="32" t="s">
        <v>1040</v>
      </c>
      <c r="E71" s="31" t="s">
        <v>234</v>
      </c>
      <c r="F71" s="33" t="s">
        <v>1041</v>
      </c>
      <c r="G71" s="36">
        <v>68863.509999999995</v>
      </c>
      <c r="H71" s="35">
        <v>72533</v>
      </c>
      <c r="J71" t="str">
        <f>VLOOKUP(E71,Ref.!E:F,2,0)</f>
        <v>Encargos Sociais</v>
      </c>
      <c r="K71">
        <f t="shared" si="1"/>
        <v>4</v>
      </c>
    </row>
    <row r="72" spans="1:11" hidden="1" x14ac:dyDescent="0.25">
      <c r="A72" s="30">
        <v>45022</v>
      </c>
      <c r="B72" s="49">
        <v>45016</v>
      </c>
      <c r="C72" s="31" t="s">
        <v>1284</v>
      </c>
      <c r="D72" s="32" t="s">
        <v>1338</v>
      </c>
      <c r="E72" s="31" t="s">
        <v>230</v>
      </c>
      <c r="F72" s="33" t="s">
        <v>1037</v>
      </c>
      <c r="G72" s="36">
        <v>3951.27</v>
      </c>
      <c r="H72" s="35">
        <v>72533</v>
      </c>
      <c r="J72" t="str">
        <f>VLOOKUP(E72,Ref.!E:F,2,0)</f>
        <v>Empréstimo Consignado</v>
      </c>
      <c r="K72">
        <f t="shared" si="1"/>
        <v>4</v>
      </c>
    </row>
    <row r="73" spans="1:11" hidden="1" x14ac:dyDescent="0.25">
      <c r="A73" s="30">
        <v>45022</v>
      </c>
      <c r="B73" s="49">
        <v>45016</v>
      </c>
      <c r="C73" s="31" t="s">
        <v>1011</v>
      </c>
      <c r="D73" s="32" t="s">
        <v>1338</v>
      </c>
      <c r="E73" s="31" t="s">
        <v>230</v>
      </c>
      <c r="F73" s="33" t="s">
        <v>1042</v>
      </c>
      <c r="G73" s="36">
        <v>8405.35</v>
      </c>
      <c r="H73" s="35" t="s">
        <v>1339</v>
      </c>
      <c r="J73" t="str">
        <f>VLOOKUP(E73,Ref.!E:F,2,0)</f>
        <v>Empréstimo Consignado</v>
      </c>
      <c r="K73">
        <f t="shared" si="1"/>
        <v>4</v>
      </c>
    </row>
    <row r="74" spans="1:11" hidden="1" x14ac:dyDescent="0.25">
      <c r="A74" s="30">
        <v>45026</v>
      </c>
      <c r="B74" s="49">
        <v>45016</v>
      </c>
      <c r="C74" s="31" t="s">
        <v>1286</v>
      </c>
      <c r="D74" s="32" t="s">
        <v>1340</v>
      </c>
      <c r="E74" s="31" t="s">
        <v>247</v>
      </c>
      <c r="F74" s="33" t="s">
        <v>1341</v>
      </c>
      <c r="G74" s="36">
        <v>8.42</v>
      </c>
      <c r="H74" s="35">
        <v>46944</v>
      </c>
      <c r="J74" t="str">
        <f>VLOOKUP(E74,Ref.!E:F,2,0)</f>
        <v>Sindical</v>
      </c>
      <c r="K74">
        <f t="shared" si="1"/>
        <v>4</v>
      </c>
    </row>
    <row r="75" spans="1:11" hidden="1" x14ac:dyDescent="0.25">
      <c r="A75" s="30">
        <v>45026</v>
      </c>
      <c r="B75" s="49">
        <v>45016</v>
      </c>
      <c r="C75" s="31" t="s">
        <v>984</v>
      </c>
      <c r="D75" s="32" t="s">
        <v>1043</v>
      </c>
      <c r="E75" s="31" t="s">
        <v>247</v>
      </c>
      <c r="F75" s="33" t="s">
        <v>1044</v>
      </c>
      <c r="G75" s="36">
        <v>1283.1400000000001</v>
      </c>
      <c r="H75" s="35" t="s">
        <v>1342</v>
      </c>
      <c r="J75" t="str">
        <f>VLOOKUP(E75,Ref.!E:F,2,0)</f>
        <v>Sindical</v>
      </c>
      <c r="K75">
        <f t="shared" si="1"/>
        <v>4</v>
      </c>
    </row>
    <row r="76" spans="1:11" hidden="1" x14ac:dyDescent="0.25">
      <c r="A76" s="30">
        <v>45026</v>
      </c>
      <c r="B76" s="49">
        <v>45016</v>
      </c>
      <c r="C76" s="31" t="s">
        <v>984</v>
      </c>
      <c r="D76" s="32" t="s">
        <v>1043</v>
      </c>
      <c r="E76" s="31" t="s">
        <v>247</v>
      </c>
      <c r="F76" s="33" t="s">
        <v>1045</v>
      </c>
      <c r="G76" s="36">
        <v>75.739999999999995</v>
      </c>
      <c r="H76" s="35" t="s">
        <v>1342</v>
      </c>
      <c r="J76" t="str">
        <f>VLOOKUP(E76,Ref.!E:F,2,0)</f>
        <v>Sindical</v>
      </c>
      <c r="K76">
        <f t="shared" si="1"/>
        <v>4</v>
      </c>
    </row>
    <row r="77" spans="1:11" hidden="1" x14ac:dyDescent="0.25">
      <c r="A77" s="30">
        <v>45030</v>
      </c>
      <c r="B77" s="49">
        <f>A77</f>
        <v>45030</v>
      </c>
      <c r="C77" s="31" t="s">
        <v>1035</v>
      </c>
      <c r="D77" s="32" t="s">
        <v>1046</v>
      </c>
      <c r="E77" s="45" t="s">
        <v>222</v>
      </c>
      <c r="F77" s="33" t="s">
        <v>1048</v>
      </c>
      <c r="G77" s="48">
        <v>3315</v>
      </c>
      <c r="H77" s="35">
        <v>34641</v>
      </c>
      <c r="J77" t="str">
        <f>VLOOKUP(E77,Ref.!E:F,2,0)</f>
        <v>Benefícios</v>
      </c>
      <c r="K77">
        <f t="shared" si="1"/>
        <v>4</v>
      </c>
    </row>
    <row r="78" spans="1:11" hidden="1" x14ac:dyDescent="0.25">
      <c r="A78" s="30">
        <v>45034</v>
      </c>
      <c r="B78" s="49">
        <f>A78</f>
        <v>45034</v>
      </c>
      <c r="C78" s="31" t="s">
        <v>1343</v>
      </c>
      <c r="D78" s="32" t="s">
        <v>1344</v>
      </c>
      <c r="E78" s="31" t="s">
        <v>236</v>
      </c>
      <c r="F78" s="33" t="s">
        <v>1345</v>
      </c>
      <c r="G78" s="48">
        <v>66816.22</v>
      </c>
      <c r="H78" s="35" t="s">
        <v>1346</v>
      </c>
      <c r="J78" t="str">
        <f>VLOOKUP(E78,Ref.!E:F,2,0)</f>
        <v>Ordenados</v>
      </c>
      <c r="K78">
        <f t="shared" si="1"/>
        <v>4</v>
      </c>
    </row>
    <row r="79" spans="1:11" hidden="1" x14ac:dyDescent="0.25">
      <c r="A79" s="30">
        <v>45034</v>
      </c>
      <c r="B79" s="49">
        <v>45046</v>
      </c>
      <c r="C79" s="31" t="s">
        <v>990</v>
      </c>
      <c r="D79" s="32" t="s">
        <v>1033</v>
      </c>
      <c r="E79" s="31" t="s">
        <v>232</v>
      </c>
      <c r="F79" s="33" t="s">
        <v>1024</v>
      </c>
      <c r="G79" s="36">
        <v>5334.57</v>
      </c>
      <c r="H79" s="35" t="s">
        <v>1346</v>
      </c>
      <c r="J79" t="str">
        <f>VLOOKUP(E79,Ref.!E:F,2,0)</f>
        <v>Férias</v>
      </c>
      <c r="K79">
        <f t="shared" si="1"/>
        <v>4</v>
      </c>
    </row>
    <row r="80" spans="1:11" hidden="1" x14ac:dyDescent="0.25">
      <c r="A80" s="30">
        <v>45035</v>
      </c>
      <c r="B80" s="49">
        <v>45046</v>
      </c>
      <c r="C80" s="31" t="s">
        <v>1278</v>
      </c>
      <c r="D80" s="32" t="s">
        <v>1347</v>
      </c>
      <c r="E80" s="31" t="s">
        <v>246</v>
      </c>
      <c r="F80" s="33" t="s">
        <v>1348</v>
      </c>
      <c r="G80" s="36">
        <v>7547.22</v>
      </c>
      <c r="H80" s="35">
        <v>30757</v>
      </c>
      <c r="J80" t="str">
        <f>VLOOKUP(E80,Ref.!E:F,2,0)</f>
        <v>Rescisões com Encargos</v>
      </c>
      <c r="K80">
        <f t="shared" si="1"/>
        <v>4</v>
      </c>
    </row>
    <row r="81" spans="1:11" hidden="1" x14ac:dyDescent="0.25">
      <c r="A81" s="30">
        <v>45036</v>
      </c>
      <c r="B81" s="49">
        <v>45016</v>
      </c>
      <c r="C81" s="31" t="s">
        <v>993</v>
      </c>
      <c r="D81" s="32" t="s">
        <v>1049</v>
      </c>
      <c r="E81" s="31" t="s">
        <v>237</v>
      </c>
      <c r="F81" s="33" t="s">
        <v>1294</v>
      </c>
      <c r="G81" s="36">
        <v>73718.16</v>
      </c>
      <c r="H81" s="35" t="s">
        <v>1349</v>
      </c>
      <c r="J81" t="str">
        <f>VLOOKUP(E81,Ref.!E:F,2,0)</f>
        <v>Encargos Sociais</v>
      </c>
      <c r="K81">
        <f t="shared" si="1"/>
        <v>4</v>
      </c>
    </row>
    <row r="82" spans="1:11" hidden="1" x14ac:dyDescent="0.25">
      <c r="A82" s="30">
        <v>45036</v>
      </c>
      <c r="B82" s="49">
        <v>45016</v>
      </c>
      <c r="C82" s="31" t="s">
        <v>996</v>
      </c>
      <c r="D82" s="32" t="s">
        <v>1050</v>
      </c>
      <c r="E82" s="31" t="s">
        <v>239</v>
      </c>
      <c r="F82" s="33" t="s">
        <v>1296</v>
      </c>
      <c r="G82" s="36">
        <v>74275.930000000008</v>
      </c>
      <c r="H82" s="35" t="s">
        <v>1349</v>
      </c>
      <c r="J82" t="str">
        <f>VLOOKUP(E82,Ref.!E:F,2,0)</f>
        <v>Encargos Sociais</v>
      </c>
      <c r="K82">
        <f t="shared" si="1"/>
        <v>4</v>
      </c>
    </row>
    <row r="83" spans="1:11" hidden="1" x14ac:dyDescent="0.25">
      <c r="A83" s="30">
        <v>45044</v>
      </c>
      <c r="B83" s="49">
        <v>45077</v>
      </c>
      <c r="C83" s="31" t="s">
        <v>990</v>
      </c>
      <c r="D83" s="32" t="s">
        <v>1052</v>
      </c>
      <c r="E83" s="31" t="s">
        <v>232</v>
      </c>
      <c r="F83" s="33" t="s">
        <v>1053</v>
      </c>
      <c r="G83" s="36">
        <v>22240.560000000001</v>
      </c>
      <c r="H83" s="35">
        <v>70804</v>
      </c>
      <c r="J83" t="str">
        <f>VLOOKUP(E83,Ref.!E:F,2,0)</f>
        <v>Férias</v>
      </c>
      <c r="K83">
        <f t="shared" si="1"/>
        <v>4</v>
      </c>
    </row>
    <row r="84" spans="1:11" hidden="1" x14ac:dyDescent="0.25">
      <c r="A84" s="30">
        <v>45044</v>
      </c>
      <c r="B84" s="49">
        <f>A84</f>
        <v>45044</v>
      </c>
      <c r="C84" s="31" t="s">
        <v>1343</v>
      </c>
      <c r="D84" s="32" t="s">
        <v>1344</v>
      </c>
      <c r="E84" s="31" t="s">
        <v>236</v>
      </c>
      <c r="F84" s="33" t="s">
        <v>1345</v>
      </c>
      <c r="G84" s="36">
        <v>5026.03</v>
      </c>
      <c r="H84" s="35">
        <v>70805</v>
      </c>
      <c r="J84" t="str">
        <f>VLOOKUP(E84,Ref.!E:F,2,0)</f>
        <v>Ordenados</v>
      </c>
      <c r="K84">
        <f t="shared" si="1"/>
        <v>4</v>
      </c>
    </row>
    <row r="85" spans="1:11" hidden="1" x14ac:dyDescent="0.25">
      <c r="A85" s="30">
        <v>45026</v>
      </c>
      <c r="B85" s="30"/>
      <c r="C85" s="31" t="s">
        <v>1002</v>
      </c>
      <c r="D85" s="32"/>
      <c r="E85" s="31" t="s">
        <v>151</v>
      </c>
      <c r="F85" s="31"/>
      <c r="G85" s="42">
        <v>2258468.0099999998</v>
      </c>
      <c r="H85" s="145">
        <v>202304060021984</v>
      </c>
      <c r="J85" t="str">
        <f>VLOOKUP(E85,Ref.!E:F,2,0)</f>
        <v>Repasse Convênio</v>
      </c>
      <c r="K85">
        <f t="shared" si="1"/>
        <v>4</v>
      </c>
    </row>
    <row r="86" spans="1:11" hidden="1" x14ac:dyDescent="0.25">
      <c r="A86" s="144">
        <v>45046</v>
      </c>
      <c r="B86" s="144"/>
      <c r="C86" s="31" t="s">
        <v>1003</v>
      </c>
      <c r="D86" s="43"/>
      <c r="E86" s="31" t="s">
        <v>251</v>
      </c>
      <c r="F86" s="31"/>
      <c r="G86" s="34">
        <v>46974.3</v>
      </c>
      <c r="H86" s="35"/>
      <c r="J86" t="str">
        <f>VLOOKUP(E86,Ref.!E:F,2,0)</f>
        <v>Receitas Financeiras</v>
      </c>
      <c r="K86">
        <f t="shared" si="1"/>
        <v>4</v>
      </c>
    </row>
    <row r="87" spans="1:11" hidden="1" x14ac:dyDescent="0.25">
      <c r="A87" s="144">
        <v>45046</v>
      </c>
      <c r="B87" s="144"/>
      <c r="C87" s="31" t="s">
        <v>1003</v>
      </c>
      <c r="D87" s="43"/>
      <c r="E87" s="31" t="s">
        <v>251</v>
      </c>
      <c r="F87" s="31"/>
      <c r="G87" s="34">
        <v>4342.0200000000004</v>
      </c>
      <c r="H87" s="35"/>
      <c r="J87" t="str">
        <f>VLOOKUP(E87,Ref.!E:F,2,0)</f>
        <v>Receitas Financeiras</v>
      </c>
      <c r="K87">
        <f t="shared" si="1"/>
        <v>4</v>
      </c>
    </row>
    <row r="88" spans="1:11" hidden="1" x14ac:dyDescent="0.25">
      <c r="A88" s="30">
        <v>45051</v>
      </c>
      <c r="B88" s="49">
        <v>45046</v>
      </c>
      <c r="C88" s="31" t="s">
        <v>1007</v>
      </c>
      <c r="D88" s="32" t="s">
        <v>1058</v>
      </c>
      <c r="E88" s="31" t="s">
        <v>230</v>
      </c>
      <c r="F88" s="33" t="s">
        <v>1059</v>
      </c>
      <c r="G88" s="36">
        <v>12924.27</v>
      </c>
      <c r="H88" s="35" t="s">
        <v>1350</v>
      </c>
      <c r="J88" t="str">
        <f>VLOOKUP(E88,Ref.!E:F,2,0)</f>
        <v>Empréstimo Consignado</v>
      </c>
      <c r="K88">
        <f t="shared" si="1"/>
        <v>5</v>
      </c>
    </row>
    <row r="89" spans="1:11" hidden="1" x14ac:dyDescent="0.25">
      <c r="A89" s="30">
        <v>45051</v>
      </c>
      <c r="B89" s="49">
        <v>45046</v>
      </c>
      <c r="C89" s="31" t="s">
        <v>1284</v>
      </c>
      <c r="D89" s="32" t="s">
        <v>1058</v>
      </c>
      <c r="E89" s="31" t="s">
        <v>230</v>
      </c>
      <c r="F89" s="33" t="s">
        <v>1060</v>
      </c>
      <c r="G89" s="36">
        <v>4994.91</v>
      </c>
      <c r="H89" s="35">
        <v>71492</v>
      </c>
      <c r="J89" t="str">
        <f>VLOOKUP(E89,Ref.!E:F,2,0)</f>
        <v>Empréstimo Consignado</v>
      </c>
      <c r="K89">
        <f t="shared" si="1"/>
        <v>5</v>
      </c>
    </row>
    <row r="90" spans="1:11" hidden="1" x14ac:dyDescent="0.25">
      <c r="A90" s="30">
        <v>45051</v>
      </c>
      <c r="B90" s="49">
        <v>45046</v>
      </c>
      <c r="C90" s="31" t="s">
        <v>1351</v>
      </c>
      <c r="D90" s="32" t="s">
        <v>1352</v>
      </c>
      <c r="E90" s="31" t="s">
        <v>234</v>
      </c>
      <c r="F90" s="33" t="s">
        <v>1353</v>
      </c>
      <c r="G90" s="36">
        <v>8229.2999999999993</v>
      </c>
      <c r="H90" s="35" t="s">
        <v>1354</v>
      </c>
      <c r="J90" t="str">
        <f>VLOOKUP(E90,Ref.!E:F,2,0)</f>
        <v>Encargos Sociais</v>
      </c>
      <c r="K90">
        <f t="shared" si="1"/>
        <v>5</v>
      </c>
    </row>
    <row r="91" spans="1:11" hidden="1" x14ac:dyDescent="0.25">
      <c r="A91" s="30">
        <v>45051</v>
      </c>
      <c r="B91" s="49">
        <v>45046</v>
      </c>
      <c r="C91" s="31" t="s">
        <v>980</v>
      </c>
      <c r="D91" s="32" t="s">
        <v>1056</v>
      </c>
      <c r="E91" s="31" t="s">
        <v>234</v>
      </c>
      <c r="F91" s="33" t="s">
        <v>1057</v>
      </c>
      <c r="G91" s="36">
        <v>76053.48</v>
      </c>
      <c r="H91" s="35" t="s">
        <v>1354</v>
      </c>
      <c r="J91" t="str">
        <f>VLOOKUP(E91,Ref.!E:F,2,0)</f>
        <v>Encargos Sociais</v>
      </c>
      <c r="K91">
        <f t="shared" si="1"/>
        <v>5</v>
      </c>
    </row>
    <row r="92" spans="1:11" hidden="1" x14ac:dyDescent="0.25">
      <c r="A92" s="30">
        <v>45051</v>
      </c>
      <c r="B92" s="49">
        <v>45046</v>
      </c>
      <c r="C92" s="31" t="s">
        <v>977</v>
      </c>
      <c r="D92" s="32" t="s">
        <v>1054</v>
      </c>
      <c r="E92" s="31" t="s">
        <v>236</v>
      </c>
      <c r="F92" s="33" t="s">
        <v>1055</v>
      </c>
      <c r="G92" s="36">
        <v>677751.67</v>
      </c>
      <c r="H92" s="35" t="s">
        <v>1350</v>
      </c>
      <c r="J92" t="str">
        <f>VLOOKUP(E92,Ref.!E:F,2,0)</f>
        <v>Ordenados</v>
      </c>
      <c r="K92">
        <f t="shared" si="1"/>
        <v>5</v>
      </c>
    </row>
    <row r="93" spans="1:11" hidden="1" x14ac:dyDescent="0.25">
      <c r="A93" s="30">
        <v>45051</v>
      </c>
      <c r="B93" s="49">
        <v>45046</v>
      </c>
      <c r="C93" s="31" t="s">
        <v>1278</v>
      </c>
      <c r="D93" s="32" t="s">
        <v>1347</v>
      </c>
      <c r="E93" s="31" t="s">
        <v>246</v>
      </c>
      <c r="F93" s="33" t="s">
        <v>1355</v>
      </c>
      <c r="G93" s="36">
        <v>1189.5</v>
      </c>
      <c r="H93" s="35">
        <v>71487</v>
      </c>
      <c r="J93" t="str">
        <f>VLOOKUP(E93,Ref.!E:F,2,0)</f>
        <v>Rescisões com Encargos</v>
      </c>
      <c r="K93">
        <f t="shared" si="1"/>
        <v>5</v>
      </c>
    </row>
    <row r="94" spans="1:11" hidden="1" x14ac:dyDescent="0.25">
      <c r="A94" s="30">
        <v>45051</v>
      </c>
      <c r="B94" s="49">
        <v>45046</v>
      </c>
      <c r="C94" s="31" t="s">
        <v>1278</v>
      </c>
      <c r="D94" s="32" t="s">
        <v>1347</v>
      </c>
      <c r="E94" s="31" t="s">
        <v>246</v>
      </c>
      <c r="F94" s="33" t="s">
        <v>1356</v>
      </c>
      <c r="G94" s="36">
        <v>9087</v>
      </c>
      <c r="H94" s="35" t="s">
        <v>1350</v>
      </c>
      <c r="J94" t="str">
        <f>VLOOKUP(E94,Ref.!E:F,2,0)</f>
        <v>Rescisões com Encargos</v>
      </c>
      <c r="K94">
        <f t="shared" si="1"/>
        <v>5</v>
      </c>
    </row>
    <row r="95" spans="1:11" hidden="1" x14ac:dyDescent="0.25">
      <c r="A95" s="30">
        <v>45054</v>
      </c>
      <c r="B95" s="49">
        <v>45046</v>
      </c>
      <c r="C95" s="31" t="s">
        <v>1011</v>
      </c>
      <c r="D95" s="32" t="s">
        <v>1058</v>
      </c>
      <c r="E95" s="31" t="s">
        <v>230</v>
      </c>
      <c r="F95" s="33" t="s">
        <v>1060</v>
      </c>
      <c r="G95" s="36">
        <v>8882.6</v>
      </c>
      <c r="H95" s="35" t="s">
        <v>1357</v>
      </c>
      <c r="J95" t="str">
        <f>VLOOKUP(E95,Ref.!E:F,2,0)</f>
        <v>Empréstimo Consignado</v>
      </c>
      <c r="K95">
        <f t="shared" si="1"/>
        <v>5</v>
      </c>
    </row>
    <row r="96" spans="1:11" hidden="1" x14ac:dyDescent="0.25">
      <c r="A96" s="30">
        <v>45054</v>
      </c>
      <c r="B96" s="49">
        <v>45077</v>
      </c>
      <c r="C96" s="31" t="s">
        <v>990</v>
      </c>
      <c r="D96" s="32" t="s">
        <v>1052</v>
      </c>
      <c r="E96" s="31" t="s">
        <v>232</v>
      </c>
      <c r="F96" s="33" t="s">
        <v>1053</v>
      </c>
      <c r="G96" s="36">
        <v>16111.09</v>
      </c>
      <c r="H96" s="35" t="s">
        <v>1357</v>
      </c>
      <c r="J96" t="str">
        <f>VLOOKUP(E96,Ref.!E:F,2,0)</f>
        <v>Férias</v>
      </c>
      <c r="K96">
        <f t="shared" si="1"/>
        <v>5</v>
      </c>
    </row>
    <row r="97" spans="1:11" hidden="1" x14ac:dyDescent="0.25">
      <c r="A97" s="30">
        <v>45056</v>
      </c>
      <c r="B97" s="49">
        <v>45046</v>
      </c>
      <c r="C97" s="31" t="s">
        <v>1286</v>
      </c>
      <c r="D97" s="32" t="s">
        <v>1358</v>
      </c>
      <c r="E97" s="31" t="s">
        <v>247</v>
      </c>
      <c r="F97" s="33" t="s">
        <v>1359</v>
      </c>
      <c r="G97" s="36">
        <v>8.42</v>
      </c>
      <c r="H97" s="35">
        <v>37305</v>
      </c>
      <c r="J97" t="str">
        <f>VLOOKUP(E97,Ref.!E:F,2,0)</f>
        <v>Sindical</v>
      </c>
      <c r="K97">
        <f t="shared" si="1"/>
        <v>5</v>
      </c>
    </row>
    <row r="98" spans="1:11" hidden="1" x14ac:dyDescent="0.25">
      <c r="A98" s="30">
        <v>45056</v>
      </c>
      <c r="B98" s="49">
        <v>45046</v>
      </c>
      <c r="C98" s="31" t="s">
        <v>984</v>
      </c>
      <c r="D98" s="32" t="s">
        <v>1061</v>
      </c>
      <c r="E98" s="31" t="s">
        <v>247</v>
      </c>
      <c r="F98" s="33" t="s">
        <v>1062</v>
      </c>
      <c r="G98" s="36">
        <v>1414.04</v>
      </c>
      <c r="H98" s="35" t="s">
        <v>1360</v>
      </c>
      <c r="J98" t="str">
        <f>VLOOKUP(E98,Ref.!E:F,2,0)</f>
        <v>Sindical</v>
      </c>
      <c r="K98">
        <f t="shared" si="1"/>
        <v>5</v>
      </c>
    </row>
    <row r="99" spans="1:11" hidden="1" x14ac:dyDescent="0.25">
      <c r="A99" s="30">
        <v>45056</v>
      </c>
      <c r="B99" s="49">
        <v>45046</v>
      </c>
      <c r="C99" s="31" t="s">
        <v>984</v>
      </c>
      <c r="D99" s="32" t="s">
        <v>1061</v>
      </c>
      <c r="E99" s="31" t="s">
        <v>247</v>
      </c>
      <c r="F99" s="33" t="s">
        <v>1063</v>
      </c>
      <c r="G99" s="36">
        <v>75.739999999999995</v>
      </c>
      <c r="H99" s="35" t="s">
        <v>1360</v>
      </c>
      <c r="J99" t="str">
        <f>VLOOKUP(E99,Ref.!E:F,2,0)</f>
        <v>Sindical</v>
      </c>
      <c r="K99">
        <f t="shared" si="1"/>
        <v>5</v>
      </c>
    </row>
    <row r="100" spans="1:11" hidden="1" x14ac:dyDescent="0.25">
      <c r="A100" s="30">
        <v>45061</v>
      </c>
      <c r="B100" s="49">
        <v>45061</v>
      </c>
      <c r="C100" s="31" t="s">
        <v>1320</v>
      </c>
      <c r="D100" s="32" t="s">
        <v>1064</v>
      </c>
      <c r="E100" s="31" t="s">
        <v>247</v>
      </c>
      <c r="F100" s="33" t="s">
        <v>1018</v>
      </c>
      <c r="G100" s="36">
        <v>20</v>
      </c>
      <c r="H100" s="35">
        <v>37714</v>
      </c>
      <c r="J100" t="str">
        <f>VLOOKUP(E100,Ref.!E:F,2,0)</f>
        <v>Sindical</v>
      </c>
      <c r="K100">
        <f t="shared" si="1"/>
        <v>5</v>
      </c>
    </row>
    <row r="101" spans="1:11" hidden="1" x14ac:dyDescent="0.25">
      <c r="A101" s="30">
        <v>45063</v>
      </c>
      <c r="B101" s="49">
        <v>45046</v>
      </c>
      <c r="C101" s="31" t="s">
        <v>1065</v>
      </c>
      <c r="D101" s="32" t="s">
        <v>1066</v>
      </c>
      <c r="E101" s="31" t="s">
        <v>236</v>
      </c>
      <c r="F101" s="33" t="s">
        <v>1067</v>
      </c>
      <c r="G101" s="36">
        <v>4654.1900000000005</v>
      </c>
      <c r="H101" s="35">
        <v>23750</v>
      </c>
      <c r="J101" t="str">
        <f>VLOOKUP(E101,Ref.!E:F,2,0)</f>
        <v>Ordenados</v>
      </c>
      <c r="K101">
        <f t="shared" si="1"/>
        <v>5</v>
      </c>
    </row>
    <row r="102" spans="1:11" hidden="1" x14ac:dyDescent="0.25">
      <c r="A102" s="30">
        <v>45064</v>
      </c>
      <c r="B102" s="49">
        <v>45077</v>
      </c>
      <c r="C102" s="31" t="s">
        <v>1281</v>
      </c>
      <c r="D102" s="32" t="s">
        <v>1361</v>
      </c>
      <c r="E102" s="31" t="s">
        <v>246</v>
      </c>
      <c r="F102" s="33" t="s">
        <v>1362</v>
      </c>
      <c r="G102" s="36">
        <v>164.04</v>
      </c>
      <c r="H102" s="35" t="s">
        <v>1363</v>
      </c>
      <c r="J102" t="str">
        <f>VLOOKUP(E102,Ref.!E:F,2,0)</f>
        <v>Rescisões com Encargos</v>
      </c>
      <c r="K102">
        <f t="shared" si="1"/>
        <v>5</v>
      </c>
    </row>
    <row r="103" spans="1:11" hidden="1" x14ac:dyDescent="0.25">
      <c r="A103" s="30">
        <v>45064</v>
      </c>
      <c r="B103" s="49">
        <v>45077</v>
      </c>
      <c r="C103" s="31" t="s">
        <v>1278</v>
      </c>
      <c r="D103" s="32" t="s">
        <v>1364</v>
      </c>
      <c r="E103" s="31" t="s">
        <v>246</v>
      </c>
      <c r="F103" s="33" t="s">
        <v>1365</v>
      </c>
      <c r="G103" s="36">
        <v>1825.06</v>
      </c>
      <c r="H103" s="35" t="s">
        <v>1363</v>
      </c>
      <c r="J103" t="str">
        <f>VLOOKUP(E103,Ref.!E:F,2,0)</f>
        <v>Rescisões com Encargos</v>
      </c>
      <c r="K103">
        <f t="shared" si="1"/>
        <v>5</v>
      </c>
    </row>
    <row r="104" spans="1:11" hidden="1" x14ac:dyDescent="0.25">
      <c r="A104" s="30">
        <v>45065</v>
      </c>
      <c r="B104" s="49">
        <v>45046</v>
      </c>
      <c r="C104" s="31" t="s">
        <v>993</v>
      </c>
      <c r="D104" s="32" t="s">
        <v>1068</v>
      </c>
      <c r="E104" s="31" t="s">
        <v>237</v>
      </c>
      <c r="F104" s="33" t="s">
        <v>1069</v>
      </c>
      <c r="G104" s="36">
        <v>93352.22</v>
      </c>
      <c r="H104" s="35" t="s">
        <v>1366</v>
      </c>
      <c r="J104" t="str">
        <f>VLOOKUP(E104,Ref.!E:F,2,0)</f>
        <v>Encargos Sociais</v>
      </c>
      <c r="K104">
        <f t="shared" si="1"/>
        <v>5</v>
      </c>
    </row>
    <row r="105" spans="1:11" hidden="1" x14ac:dyDescent="0.25">
      <c r="A105" s="30">
        <v>45065</v>
      </c>
      <c r="B105" s="49">
        <v>45046</v>
      </c>
      <c r="C105" s="31" t="s">
        <v>996</v>
      </c>
      <c r="D105" s="32" t="s">
        <v>1070</v>
      </c>
      <c r="E105" s="31" t="s">
        <v>239</v>
      </c>
      <c r="F105" s="33" t="s">
        <v>1296</v>
      </c>
      <c r="G105" s="36">
        <v>78136.479999999996</v>
      </c>
      <c r="H105" s="35" t="s">
        <v>1366</v>
      </c>
      <c r="J105" t="str">
        <f>VLOOKUP(E105,Ref.!E:F,2,0)</f>
        <v>Encargos Sociais</v>
      </c>
      <c r="K105">
        <f t="shared" si="1"/>
        <v>5</v>
      </c>
    </row>
    <row r="106" spans="1:11" hidden="1" x14ac:dyDescent="0.25">
      <c r="A106" s="30">
        <v>45071</v>
      </c>
      <c r="B106" s="146">
        <v>45041</v>
      </c>
      <c r="C106" s="31" t="s">
        <v>1367</v>
      </c>
      <c r="D106" s="32">
        <v>1294</v>
      </c>
      <c r="E106" s="31" t="s">
        <v>191</v>
      </c>
      <c r="F106" s="33" t="s">
        <v>1368</v>
      </c>
      <c r="G106" s="36">
        <v>6223</v>
      </c>
      <c r="H106" s="35" t="s">
        <v>1369</v>
      </c>
      <c r="J106" t="str">
        <f>VLOOKUP(E106,Ref.!E:F,2,0)</f>
        <v>Higiene e Limpeza</v>
      </c>
      <c r="K106">
        <f t="shared" ref="K106:K169" si="2">MONTH(A106)</f>
        <v>5</v>
      </c>
    </row>
    <row r="107" spans="1:11" hidden="1" x14ac:dyDescent="0.25">
      <c r="A107" s="30">
        <v>45071</v>
      </c>
      <c r="B107" s="49">
        <v>45077</v>
      </c>
      <c r="C107" s="31" t="s">
        <v>1278</v>
      </c>
      <c r="D107" s="32" t="s">
        <v>1364</v>
      </c>
      <c r="E107" s="31" t="s">
        <v>246</v>
      </c>
      <c r="F107" s="33" t="s">
        <v>1370</v>
      </c>
      <c r="G107" s="36">
        <v>936.36</v>
      </c>
      <c r="H107" s="35" t="s">
        <v>1371</v>
      </c>
      <c r="J107" t="str">
        <f>VLOOKUP(E107,Ref.!E:F,2,0)</f>
        <v>Rescisões com Encargos</v>
      </c>
      <c r="K107">
        <f t="shared" si="2"/>
        <v>5</v>
      </c>
    </row>
    <row r="108" spans="1:11" hidden="1" x14ac:dyDescent="0.25">
      <c r="A108" s="30">
        <v>45072</v>
      </c>
      <c r="B108" s="146">
        <v>45042</v>
      </c>
      <c r="C108" s="31" t="s">
        <v>1372</v>
      </c>
      <c r="D108" s="32">
        <v>1584545</v>
      </c>
      <c r="E108" s="31" t="s">
        <v>1182</v>
      </c>
      <c r="F108" s="33" t="s">
        <v>1373</v>
      </c>
      <c r="G108" s="36">
        <v>11131.25</v>
      </c>
      <c r="H108" s="35" t="s">
        <v>1374</v>
      </c>
      <c r="J108" t="str">
        <f>VLOOKUP(E108,Ref.!E:F,2,0)</f>
        <v>Material Médico e Hospitalar</v>
      </c>
      <c r="K108">
        <f t="shared" si="2"/>
        <v>5</v>
      </c>
    </row>
    <row r="109" spans="1:11" hidden="1" x14ac:dyDescent="0.25">
      <c r="A109" s="30">
        <v>45072</v>
      </c>
      <c r="B109" s="49">
        <v>45107</v>
      </c>
      <c r="C109" s="31" t="s">
        <v>990</v>
      </c>
      <c r="D109" s="32" t="s">
        <v>1081</v>
      </c>
      <c r="E109" s="31" t="s">
        <v>232</v>
      </c>
      <c r="F109" s="33" t="s">
        <v>1375</v>
      </c>
      <c r="G109" s="36">
        <v>16013.06</v>
      </c>
      <c r="H109" s="35" t="s">
        <v>1376</v>
      </c>
      <c r="J109" t="str">
        <f>VLOOKUP(E109,Ref.!E:F,2,0)</f>
        <v>Férias</v>
      </c>
      <c r="K109">
        <f t="shared" si="2"/>
        <v>5</v>
      </c>
    </row>
    <row r="110" spans="1:11" hidden="1" x14ac:dyDescent="0.25">
      <c r="A110" s="30">
        <v>45075</v>
      </c>
      <c r="B110" s="146">
        <v>45044</v>
      </c>
      <c r="C110" s="31" t="s">
        <v>1377</v>
      </c>
      <c r="D110" s="32">
        <v>99621</v>
      </c>
      <c r="E110" s="31" t="s">
        <v>1182</v>
      </c>
      <c r="F110" s="33" t="s">
        <v>1378</v>
      </c>
      <c r="G110" s="36">
        <v>15068.2</v>
      </c>
      <c r="H110" s="35" t="s">
        <v>1379</v>
      </c>
      <c r="J110" t="str">
        <f>VLOOKUP(E110,Ref.!E:F,2,0)</f>
        <v>Material Médico e Hospitalar</v>
      </c>
      <c r="K110">
        <f t="shared" si="2"/>
        <v>5</v>
      </c>
    </row>
    <row r="111" spans="1:11" hidden="1" x14ac:dyDescent="0.25">
      <c r="A111" s="30">
        <v>45075</v>
      </c>
      <c r="B111" s="146">
        <v>45043</v>
      </c>
      <c r="C111" s="31" t="s">
        <v>1380</v>
      </c>
      <c r="D111" s="32">
        <v>110535</v>
      </c>
      <c r="E111" s="31" t="s">
        <v>1240</v>
      </c>
      <c r="F111" s="33" t="s">
        <v>1381</v>
      </c>
      <c r="G111" s="36">
        <v>8211</v>
      </c>
      <c r="H111" s="35" t="s">
        <v>1382</v>
      </c>
      <c r="J111" t="str">
        <f>VLOOKUP(E111,Ref.!E:F,2,0)</f>
        <v>Material Médico e Hospitalar</v>
      </c>
      <c r="K111">
        <f t="shared" si="2"/>
        <v>5</v>
      </c>
    </row>
    <row r="112" spans="1:11" hidden="1" x14ac:dyDescent="0.25">
      <c r="A112" s="30">
        <v>45075</v>
      </c>
      <c r="B112" s="146">
        <v>45043</v>
      </c>
      <c r="C112" s="31" t="s">
        <v>1383</v>
      </c>
      <c r="D112" s="32">
        <v>157830</v>
      </c>
      <c r="E112" s="31" t="s">
        <v>1182</v>
      </c>
      <c r="F112" s="33" t="s">
        <v>1384</v>
      </c>
      <c r="G112" s="36">
        <v>48960</v>
      </c>
      <c r="H112" s="35" t="s">
        <v>1385</v>
      </c>
      <c r="J112" t="str">
        <f>VLOOKUP(E112,Ref.!E:F,2,0)</f>
        <v>Material Médico e Hospitalar</v>
      </c>
      <c r="K112">
        <f t="shared" si="2"/>
        <v>5</v>
      </c>
    </row>
    <row r="113" spans="1:11" hidden="1" x14ac:dyDescent="0.25">
      <c r="A113" s="30">
        <v>45076</v>
      </c>
      <c r="B113" s="50">
        <v>45076</v>
      </c>
      <c r="C113" s="31" t="s">
        <v>1035</v>
      </c>
      <c r="D113" s="32" t="s">
        <v>1046</v>
      </c>
      <c r="E113" s="45" t="s">
        <v>222</v>
      </c>
      <c r="F113" s="33" t="s">
        <v>1071</v>
      </c>
      <c r="G113" s="36">
        <v>3315</v>
      </c>
      <c r="H113" s="35" t="s">
        <v>1386</v>
      </c>
      <c r="J113" t="str">
        <f>VLOOKUP(E113,Ref.!E:F,2,0)</f>
        <v>Benefícios</v>
      </c>
      <c r="K113">
        <f t="shared" si="2"/>
        <v>5</v>
      </c>
    </row>
    <row r="114" spans="1:11" hidden="1" x14ac:dyDescent="0.25">
      <c r="A114" s="30">
        <v>45077</v>
      </c>
      <c r="B114" s="50">
        <v>45077</v>
      </c>
      <c r="C114" s="31" t="s">
        <v>1035</v>
      </c>
      <c r="D114" s="32" t="s">
        <v>1046</v>
      </c>
      <c r="E114" s="45" t="s">
        <v>222</v>
      </c>
      <c r="F114" s="33" t="s">
        <v>1072</v>
      </c>
      <c r="G114" s="36">
        <v>2431</v>
      </c>
      <c r="H114" s="35" t="s">
        <v>1387</v>
      </c>
      <c r="J114" t="str">
        <f>VLOOKUP(E114,Ref.!E:F,2,0)</f>
        <v>Benefícios</v>
      </c>
      <c r="K114">
        <f t="shared" si="2"/>
        <v>5</v>
      </c>
    </row>
    <row r="115" spans="1:11" hidden="1" x14ac:dyDescent="0.25">
      <c r="A115" s="30">
        <v>45054</v>
      </c>
      <c r="B115" s="30"/>
      <c r="C115" s="31" t="s">
        <v>1388</v>
      </c>
      <c r="D115" s="32"/>
      <c r="E115" s="31" t="s">
        <v>151</v>
      </c>
      <c r="F115" s="31" t="s">
        <v>151</v>
      </c>
      <c r="G115" s="42">
        <v>2356510.52</v>
      </c>
      <c r="H115" s="35"/>
      <c r="J115" t="str">
        <f>VLOOKUP(E115,Ref.!E:F,2,0)</f>
        <v>Repasse Convênio</v>
      </c>
      <c r="K115">
        <f t="shared" si="2"/>
        <v>5</v>
      </c>
    </row>
    <row r="116" spans="1:11" hidden="1" x14ac:dyDescent="0.25">
      <c r="A116" s="144">
        <v>45077</v>
      </c>
      <c r="B116" s="144"/>
      <c r="C116" s="31" t="s">
        <v>1003</v>
      </c>
      <c r="D116" s="43"/>
      <c r="E116" s="31" t="s">
        <v>251</v>
      </c>
      <c r="F116" s="31"/>
      <c r="G116" s="34">
        <v>5844.59</v>
      </c>
      <c r="H116" s="35"/>
      <c r="J116" t="str">
        <f>VLOOKUP(E116,Ref.!E:F,2,0)</f>
        <v>Receitas Financeiras</v>
      </c>
      <c r="K116">
        <f t="shared" si="2"/>
        <v>5</v>
      </c>
    </row>
    <row r="117" spans="1:11" hidden="1" x14ac:dyDescent="0.25">
      <c r="A117" s="144">
        <v>45077</v>
      </c>
      <c r="B117" s="144"/>
      <c r="C117" s="31" t="s">
        <v>1003</v>
      </c>
      <c r="D117" s="43"/>
      <c r="E117" s="31" t="s">
        <v>251</v>
      </c>
      <c r="F117" s="31"/>
      <c r="G117" s="34">
        <v>74593.900000000009</v>
      </c>
      <c r="H117" s="35"/>
      <c r="J117" t="str">
        <f>VLOOKUP(E117,Ref.!E:F,2,0)</f>
        <v>Receitas Financeiras</v>
      </c>
      <c r="K117">
        <f t="shared" si="2"/>
        <v>5</v>
      </c>
    </row>
    <row r="118" spans="1:11" hidden="1" x14ac:dyDescent="0.25">
      <c r="A118" s="30">
        <v>45078</v>
      </c>
      <c r="B118" s="146">
        <f>VLOOKUP(D118,[2]Somera!G:O,9,0)</f>
        <v>45048</v>
      </c>
      <c r="C118" s="31" t="s">
        <v>1389</v>
      </c>
      <c r="D118" s="32">
        <v>126679</v>
      </c>
      <c r="E118" s="31" t="s">
        <v>1182</v>
      </c>
      <c r="F118" s="33" t="s">
        <v>1390</v>
      </c>
      <c r="G118" s="36">
        <v>21660.100000000002</v>
      </c>
      <c r="H118" s="35" t="s">
        <v>1391</v>
      </c>
      <c r="J118" t="str">
        <f>VLOOKUP(E118,Ref.!E:F,2,0)</f>
        <v>Material Médico e Hospitalar</v>
      </c>
      <c r="K118">
        <f t="shared" si="2"/>
        <v>6</v>
      </c>
    </row>
    <row r="119" spans="1:11" hidden="1" x14ac:dyDescent="0.25">
      <c r="A119" s="30">
        <v>45078</v>
      </c>
      <c r="B119" s="146">
        <f>VLOOKUP(D119,[2]Somera!G:O,9,0)</f>
        <v>45048</v>
      </c>
      <c r="C119" s="31" t="s">
        <v>1389</v>
      </c>
      <c r="D119" s="32">
        <v>126735</v>
      </c>
      <c r="E119" s="31" t="s">
        <v>1182</v>
      </c>
      <c r="F119" s="33" t="s">
        <v>1392</v>
      </c>
      <c r="G119" s="36">
        <v>5880</v>
      </c>
      <c r="H119" s="35" t="s">
        <v>1391</v>
      </c>
      <c r="J119" t="str">
        <f>VLOOKUP(E119,Ref.!E:F,2,0)</f>
        <v>Material Médico e Hospitalar</v>
      </c>
      <c r="K119">
        <f t="shared" si="2"/>
        <v>6</v>
      </c>
    </row>
    <row r="120" spans="1:11" hidden="1" x14ac:dyDescent="0.25">
      <c r="A120" s="30">
        <v>45078</v>
      </c>
      <c r="B120" s="49">
        <f>A120</f>
        <v>45078</v>
      </c>
      <c r="C120" s="31" t="s">
        <v>1035</v>
      </c>
      <c r="D120" s="32" t="s">
        <v>1046</v>
      </c>
      <c r="E120" s="45" t="s">
        <v>222</v>
      </c>
      <c r="F120" s="33" t="s">
        <v>1074</v>
      </c>
      <c r="G120" s="36">
        <v>2431</v>
      </c>
      <c r="H120" s="35" t="s">
        <v>1393</v>
      </c>
      <c r="J120" t="str">
        <f>VLOOKUP(E120,Ref.!E:F,2,0)</f>
        <v>Benefícios</v>
      </c>
      <c r="K120">
        <f t="shared" si="2"/>
        <v>6</v>
      </c>
    </row>
    <row r="121" spans="1:11" hidden="1" x14ac:dyDescent="0.25">
      <c r="A121" s="30">
        <v>45078</v>
      </c>
      <c r="B121" s="49">
        <v>45107</v>
      </c>
      <c r="C121" s="31" t="s">
        <v>1278</v>
      </c>
      <c r="D121" s="32" t="s">
        <v>1394</v>
      </c>
      <c r="E121" s="31" t="s">
        <v>246</v>
      </c>
      <c r="F121" s="33" t="s">
        <v>1395</v>
      </c>
      <c r="G121" s="36">
        <v>182.55</v>
      </c>
      <c r="H121" s="35" t="s">
        <v>1396</v>
      </c>
      <c r="J121" t="str">
        <f>VLOOKUP(E121,Ref.!E:F,2,0)</f>
        <v>Rescisões com Encargos</v>
      </c>
      <c r="K121">
        <f t="shared" si="2"/>
        <v>6</v>
      </c>
    </row>
    <row r="122" spans="1:11" hidden="1" x14ac:dyDescent="0.25">
      <c r="A122" s="30">
        <v>45079</v>
      </c>
      <c r="B122" s="146">
        <f>VLOOKUP(D122,[2]Somera!G:O,9,0)</f>
        <v>45048</v>
      </c>
      <c r="C122" s="31" t="s">
        <v>1397</v>
      </c>
      <c r="D122" s="32">
        <v>12348</v>
      </c>
      <c r="E122" s="31" t="s">
        <v>191</v>
      </c>
      <c r="F122" s="33" t="s">
        <v>1398</v>
      </c>
      <c r="G122" s="36">
        <v>5293.8</v>
      </c>
      <c r="H122" s="35" t="s">
        <v>1399</v>
      </c>
      <c r="J122" t="str">
        <f>VLOOKUP(E122,Ref.!E:F,2,0)</f>
        <v>Higiene e Limpeza</v>
      </c>
      <c r="K122">
        <f t="shared" si="2"/>
        <v>6</v>
      </c>
    </row>
    <row r="123" spans="1:11" hidden="1" x14ac:dyDescent="0.25">
      <c r="A123" s="30">
        <v>45079</v>
      </c>
      <c r="B123" s="146">
        <f>VLOOKUP(D123,[2]Somera!G:O,9,0)</f>
        <v>45048</v>
      </c>
      <c r="C123" s="31" t="s">
        <v>1397</v>
      </c>
      <c r="D123" s="32">
        <v>12349</v>
      </c>
      <c r="E123" s="31" t="s">
        <v>191</v>
      </c>
      <c r="F123" s="33" t="s">
        <v>1400</v>
      </c>
      <c r="G123" s="36">
        <v>4221.3599999999997</v>
      </c>
      <c r="H123" s="35" t="s">
        <v>1399</v>
      </c>
      <c r="J123" t="str">
        <f>VLOOKUP(E123,Ref.!E:F,2,0)</f>
        <v>Higiene e Limpeza</v>
      </c>
      <c r="K123">
        <f t="shared" si="2"/>
        <v>6</v>
      </c>
    </row>
    <row r="124" spans="1:11" hidden="1" x14ac:dyDescent="0.25">
      <c r="A124" s="30">
        <v>45079</v>
      </c>
      <c r="B124" s="146">
        <f>VLOOKUP(D124,[2]Somera!G:O,9,0)</f>
        <v>45052</v>
      </c>
      <c r="C124" s="31" t="s">
        <v>1401</v>
      </c>
      <c r="D124" s="32">
        <v>171016</v>
      </c>
      <c r="E124" s="31" t="s">
        <v>1182</v>
      </c>
      <c r="F124" s="33" t="s">
        <v>1402</v>
      </c>
      <c r="G124" s="36">
        <v>10500</v>
      </c>
      <c r="H124" s="35" t="s">
        <v>1399</v>
      </c>
      <c r="J124" t="str">
        <f>VLOOKUP(E124,Ref.!E:F,2,0)</f>
        <v>Material Médico e Hospitalar</v>
      </c>
      <c r="K124">
        <f t="shared" si="2"/>
        <v>6</v>
      </c>
    </row>
    <row r="125" spans="1:11" hidden="1" x14ac:dyDescent="0.25">
      <c r="A125" s="30">
        <v>45079</v>
      </c>
      <c r="B125" s="146">
        <f>VLOOKUP(D125,[2]Somera!G:O,9,0)</f>
        <v>45048</v>
      </c>
      <c r="C125" s="31" t="s">
        <v>1403</v>
      </c>
      <c r="D125" s="32">
        <v>249531</v>
      </c>
      <c r="E125" s="31" t="s">
        <v>1182</v>
      </c>
      <c r="F125" s="33" t="s">
        <v>1404</v>
      </c>
      <c r="G125" s="36">
        <v>7040</v>
      </c>
      <c r="H125" s="35" t="s">
        <v>1399</v>
      </c>
      <c r="J125" t="str">
        <f>VLOOKUP(E125,Ref.!E:F,2,0)</f>
        <v>Material Médico e Hospitalar</v>
      </c>
      <c r="K125">
        <f t="shared" si="2"/>
        <v>6</v>
      </c>
    </row>
    <row r="126" spans="1:11" hidden="1" x14ac:dyDescent="0.25">
      <c r="A126" s="30">
        <v>45079</v>
      </c>
      <c r="B126" s="146">
        <f>VLOOKUP(D126,[2]Somera!G:O,9,0)</f>
        <v>45049</v>
      </c>
      <c r="C126" s="31" t="s">
        <v>1405</v>
      </c>
      <c r="D126" s="32">
        <v>9275</v>
      </c>
      <c r="E126" s="31" t="s">
        <v>191</v>
      </c>
      <c r="F126" s="33" t="s">
        <v>1406</v>
      </c>
      <c r="G126" s="36">
        <v>24280.2</v>
      </c>
      <c r="H126" s="35" t="s">
        <v>1407</v>
      </c>
      <c r="J126" t="str">
        <f>VLOOKUP(E126,Ref.!E:F,2,0)</f>
        <v>Higiene e Limpeza</v>
      </c>
      <c r="K126">
        <f t="shared" si="2"/>
        <v>6</v>
      </c>
    </row>
    <row r="127" spans="1:11" hidden="1" x14ac:dyDescent="0.25">
      <c r="A127" s="30">
        <v>45079</v>
      </c>
      <c r="B127" s="146">
        <f>VLOOKUP(D127,[2]Somera!G:O,9,0)</f>
        <v>45049</v>
      </c>
      <c r="C127" s="31" t="s">
        <v>1408</v>
      </c>
      <c r="D127" s="32">
        <v>19763</v>
      </c>
      <c r="E127" s="31" t="s">
        <v>1182</v>
      </c>
      <c r="F127" s="33" t="s">
        <v>1409</v>
      </c>
      <c r="G127" s="36">
        <v>39780</v>
      </c>
      <c r="H127" s="35" t="s">
        <v>1407</v>
      </c>
      <c r="J127" t="str">
        <f>VLOOKUP(E127,Ref.!E:F,2,0)</f>
        <v>Material Médico e Hospitalar</v>
      </c>
      <c r="K127">
        <f t="shared" si="2"/>
        <v>6</v>
      </c>
    </row>
    <row r="128" spans="1:11" hidden="1" x14ac:dyDescent="0.25">
      <c r="A128" s="30">
        <v>45079</v>
      </c>
      <c r="B128" s="146">
        <f>VLOOKUP(D128,[2]Somera!G:O,9,0)</f>
        <v>45049</v>
      </c>
      <c r="C128" s="31" t="s">
        <v>1410</v>
      </c>
      <c r="D128" s="32">
        <v>8540</v>
      </c>
      <c r="E128" s="31" t="s">
        <v>1182</v>
      </c>
      <c r="F128" s="33" t="s">
        <v>1411</v>
      </c>
      <c r="G128" s="36">
        <v>15989.220000000001</v>
      </c>
      <c r="H128" s="35" t="s">
        <v>1407</v>
      </c>
      <c r="J128" t="str">
        <f>VLOOKUP(E128,Ref.!E:F,2,0)</f>
        <v>Material Médico e Hospitalar</v>
      </c>
      <c r="K128">
        <f t="shared" si="2"/>
        <v>6</v>
      </c>
    </row>
    <row r="129" spans="1:11" hidden="1" x14ac:dyDescent="0.25">
      <c r="A129" s="30">
        <v>45079</v>
      </c>
      <c r="B129" s="146">
        <f>VLOOKUP(D129,[2]Somera!G:O,9,0)</f>
        <v>45049</v>
      </c>
      <c r="C129" s="31" t="s">
        <v>1410</v>
      </c>
      <c r="D129" s="32">
        <v>8544</v>
      </c>
      <c r="E129" s="31" t="s">
        <v>1182</v>
      </c>
      <c r="F129" s="33" t="s">
        <v>1412</v>
      </c>
      <c r="G129" s="36">
        <v>12387.050000000001</v>
      </c>
      <c r="H129" s="35" t="s">
        <v>1407</v>
      </c>
      <c r="J129" t="str">
        <f>VLOOKUP(E129,Ref.!E:F,2,0)</f>
        <v>Material Médico e Hospitalar</v>
      </c>
      <c r="K129">
        <f t="shared" si="2"/>
        <v>6</v>
      </c>
    </row>
    <row r="130" spans="1:11" hidden="1" x14ac:dyDescent="0.25">
      <c r="A130" s="30">
        <v>45079</v>
      </c>
      <c r="B130" s="146">
        <f>VLOOKUP(D130,[2]Somera!G:O,9,0)</f>
        <v>45050</v>
      </c>
      <c r="C130" s="31" t="s">
        <v>1413</v>
      </c>
      <c r="D130" s="32">
        <v>21531</v>
      </c>
      <c r="E130" s="31" t="s">
        <v>1182</v>
      </c>
      <c r="F130" s="33" t="s">
        <v>1414</v>
      </c>
      <c r="G130" s="36">
        <v>14402</v>
      </c>
      <c r="H130" s="35" t="s">
        <v>1407</v>
      </c>
      <c r="J130" t="str">
        <f>VLOOKUP(E130,Ref.!E:F,2,0)</f>
        <v>Material Médico e Hospitalar</v>
      </c>
      <c r="K130">
        <f t="shared" si="2"/>
        <v>6</v>
      </c>
    </row>
    <row r="131" spans="1:11" hidden="1" x14ac:dyDescent="0.25">
      <c r="A131" s="30">
        <v>45079</v>
      </c>
      <c r="B131" s="146">
        <f>VLOOKUP(D131,[2]Somera!G:O,9,0)</f>
        <v>45049</v>
      </c>
      <c r="C131" s="31" t="s">
        <v>1415</v>
      </c>
      <c r="D131" s="32">
        <v>179</v>
      </c>
      <c r="E131" s="31" t="s">
        <v>191</v>
      </c>
      <c r="F131" s="33" t="s">
        <v>1416</v>
      </c>
      <c r="G131" s="36">
        <v>13167.2</v>
      </c>
      <c r="H131" s="35" t="s">
        <v>1407</v>
      </c>
      <c r="J131" t="str">
        <f>VLOOKUP(E131,Ref.!E:F,2,0)</f>
        <v>Higiene e Limpeza</v>
      </c>
      <c r="K131">
        <f t="shared" si="2"/>
        <v>6</v>
      </c>
    </row>
    <row r="132" spans="1:11" hidden="1" x14ac:dyDescent="0.25">
      <c r="A132" s="30">
        <v>45079</v>
      </c>
      <c r="B132" s="49">
        <f>A132</f>
        <v>45079</v>
      </c>
      <c r="C132" s="31" t="s">
        <v>1035</v>
      </c>
      <c r="D132" s="32" t="s">
        <v>1046</v>
      </c>
      <c r="E132" s="45" t="s">
        <v>222</v>
      </c>
      <c r="F132" s="33" t="s">
        <v>1075</v>
      </c>
      <c r="G132" s="36">
        <v>2431</v>
      </c>
      <c r="H132" s="35" t="s">
        <v>1407</v>
      </c>
      <c r="J132" t="str">
        <f>VLOOKUP(E132,Ref.!E:F,2,0)</f>
        <v>Benefícios</v>
      </c>
      <c r="K132">
        <f t="shared" si="2"/>
        <v>6</v>
      </c>
    </row>
    <row r="133" spans="1:11" hidden="1" x14ac:dyDescent="0.25">
      <c r="A133" s="30">
        <v>45082</v>
      </c>
      <c r="B133" s="146">
        <f>VLOOKUP(D133,[2]Somera!G:O,9,0)</f>
        <v>45054</v>
      </c>
      <c r="C133" s="31" t="s">
        <v>1417</v>
      </c>
      <c r="D133" s="32">
        <v>12430</v>
      </c>
      <c r="E133" s="31" t="s">
        <v>1182</v>
      </c>
      <c r="F133" s="33" t="s">
        <v>1418</v>
      </c>
      <c r="G133" s="36">
        <v>9594</v>
      </c>
      <c r="H133" s="35" t="s">
        <v>1419</v>
      </c>
      <c r="J133" t="str">
        <f>VLOOKUP(E133,Ref.!E:F,2,0)</f>
        <v>Material Médico e Hospitalar</v>
      </c>
      <c r="K133">
        <f t="shared" si="2"/>
        <v>6</v>
      </c>
    </row>
    <row r="134" spans="1:11" hidden="1" x14ac:dyDescent="0.25">
      <c r="A134" s="30">
        <v>45082</v>
      </c>
      <c r="B134" s="146">
        <f>VLOOKUP(D134,[2]Somera!G:O,9,0)</f>
        <v>45051</v>
      </c>
      <c r="C134" s="31" t="s">
        <v>1420</v>
      </c>
      <c r="D134" s="32">
        <v>90911</v>
      </c>
      <c r="E134" s="31" t="s">
        <v>1184</v>
      </c>
      <c r="F134" s="33" t="s">
        <v>1421</v>
      </c>
      <c r="G134" s="36">
        <v>100000</v>
      </c>
      <c r="H134" s="35" t="s">
        <v>1419</v>
      </c>
      <c r="J134" t="str">
        <f>VLOOKUP(E134,Ref.!E:F,2,0)</f>
        <v>Medicamentos</v>
      </c>
      <c r="K134">
        <f t="shared" si="2"/>
        <v>6</v>
      </c>
    </row>
    <row r="135" spans="1:11" hidden="1" x14ac:dyDescent="0.25">
      <c r="A135" s="30">
        <v>45082</v>
      </c>
      <c r="B135" s="146">
        <f>VLOOKUP(D135,[2]Somera!G:O,9,0)</f>
        <v>45050</v>
      </c>
      <c r="C135" s="31" t="s">
        <v>1422</v>
      </c>
      <c r="D135" s="32">
        <v>144665</v>
      </c>
      <c r="E135" s="31" t="s">
        <v>1182</v>
      </c>
      <c r="F135" s="33" t="s">
        <v>1423</v>
      </c>
      <c r="G135" s="36">
        <v>14579.1</v>
      </c>
      <c r="H135" s="35" t="s">
        <v>1419</v>
      </c>
      <c r="J135" t="str">
        <f>VLOOKUP(E135,Ref.!E:F,2,0)</f>
        <v>Material Médico e Hospitalar</v>
      </c>
      <c r="K135">
        <f t="shared" si="2"/>
        <v>6</v>
      </c>
    </row>
    <row r="136" spans="1:11" hidden="1" x14ac:dyDescent="0.25">
      <c r="A136" s="30">
        <v>45082</v>
      </c>
      <c r="B136" s="146">
        <f>VLOOKUP(D136,[2]Somera!G:O,9,0)</f>
        <v>45050</v>
      </c>
      <c r="C136" s="31" t="s">
        <v>1424</v>
      </c>
      <c r="D136" s="32">
        <v>125315</v>
      </c>
      <c r="E136" s="31" t="s">
        <v>1184</v>
      </c>
      <c r="F136" s="33" t="s">
        <v>1425</v>
      </c>
      <c r="G136" s="36">
        <v>259469</v>
      </c>
      <c r="H136" s="35" t="s">
        <v>1419</v>
      </c>
      <c r="J136" t="str">
        <f>VLOOKUP(E136,Ref.!E:F,2,0)</f>
        <v>Medicamentos</v>
      </c>
      <c r="K136">
        <f t="shared" si="2"/>
        <v>6</v>
      </c>
    </row>
    <row r="137" spans="1:11" hidden="1" x14ac:dyDescent="0.25">
      <c r="A137" s="30">
        <v>45082</v>
      </c>
      <c r="B137" s="146">
        <f>VLOOKUP(D137,[2]Somera!G:O,9,0)</f>
        <v>45054</v>
      </c>
      <c r="C137" s="31" t="s">
        <v>1426</v>
      </c>
      <c r="D137" s="32">
        <v>33798</v>
      </c>
      <c r="E137" s="31" t="s">
        <v>1182</v>
      </c>
      <c r="F137" s="33" t="s">
        <v>1427</v>
      </c>
      <c r="G137" s="36">
        <v>13858</v>
      </c>
      <c r="H137" s="35" t="s">
        <v>1428</v>
      </c>
      <c r="J137" t="str">
        <f>VLOOKUP(E137,Ref.!E:F,2,0)</f>
        <v>Material Médico e Hospitalar</v>
      </c>
      <c r="K137">
        <f t="shared" si="2"/>
        <v>6</v>
      </c>
    </row>
    <row r="138" spans="1:11" hidden="1" x14ac:dyDescent="0.25">
      <c r="A138" s="30">
        <v>45082</v>
      </c>
      <c r="B138" s="146">
        <f>VLOOKUP(D138,[2]Somera!G:O,9,0)</f>
        <v>45050</v>
      </c>
      <c r="C138" s="31" t="s">
        <v>1429</v>
      </c>
      <c r="D138" s="32">
        <v>735093</v>
      </c>
      <c r="E138" s="31" t="s">
        <v>1182</v>
      </c>
      <c r="F138" s="33" t="s">
        <v>1430</v>
      </c>
      <c r="G138" s="36">
        <v>3901.8</v>
      </c>
      <c r="H138" s="35" t="s">
        <v>1431</v>
      </c>
      <c r="J138" t="str">
        <f>VLOOKUP(E138,Ref.!E:F,2,0)</f>
        <v>Material Médico e Hospitalar</v>
      </c>
      <c r="K138">
        <f t="shared" si="2"/>
        <v>6</v>
      </c>
    </row>
    <row r="139" spans="1:11" hidden="1" x14ac:dyDescent="0.25">
      <c r="A139" s="30">
        <v>45082</v>
      </c>
      <c r="B139" s="146">
        <f>VLOOKUP(D139,[2]Somera!G:O,9,0)</f>
        <v>45050</v>
      </c>
      <c r="C139" s="31" t="s">
        <v>1432</v>
      </c>
      <c r="D139" s="32">
        <v>27426</v>
      </c>
      <c r="E139" s="31" t="s">
        <v>1182</v>
      </c>
      <c r="F139" s="33" t="s">
        <v>1433</v>
      </c>
      <c r="G139" s="36">
        <v>5984</v>
      </c>
      <c r="H139" s="35" t="s">
        <v>1431</v>
      </c>
      <c r="J139" t="str">
        <f>VLOOKUP(E139,Ref.!E:F,2,0)</f>
        <v>Material Médico e Hospitalar</v>
      </c>
      <c r="K139">
        <f t="shared" si="2"/>
        <v>6</v>
      </c>
    </row>
    <row r="140" spans="1:11" hidden="1" x14ac:dyDescent="0.25">
      <c r="A140" s="30">
        <v>45082</v>
      </c>
      <c r="B140" s="49">
        <f>A140</f>
        <v>45082</v>
      </c>
      <c r="C140" s="31" t="s">
        <v>1035</v>
      </c>
      <c r="D140" s="32" t="s">
        <v>1046</v>
      </c>
      <c r="E140" s="45" t="s">
        <v>222</v>
      </c>
      <c r="F140" s="33" t="s">
        <v>1076</v>
      </c>
      <c r="G140" s="36">
        <v>2873</v>
      </c>
      <c r="H140" s="35" t="s">
        <v>1419</v>
      </c>
      <c r="J140" t="str">
        <f>VLOOKUP(E140,Ref.!E:F,2,0)</f>
        <v>Benefícios</v>
      </c>
      <c r="K140">
        <f t="shared" si="2"/>
        <v>6</v>
      </c>
    </row>
    <row r="141" spans="1:11" hidden="1" x14ac:dyDescent="0.25">
      <c r="A141" s="30">
        <v>45082</v>
      </c>
      <c r="B141" s="49">
        <v>45077</v>
      </c>
      <c r="C141" s="31" t="s">
        <v>1007</v>
      </c>
      <c r="D141" s="32" t="s">
        <v>1077</v>
      </c>
      <c r="E141" s="31" t="s">
        <v>230</v>
      </c>
      <c r="F141" s="33" t="s">
        <v>1078</v>
      </c>
      <c r="G141" s="36">
        <v>17662.18</v>
      </c>
      <c r="H141" s="35" t="s">
        <v>1434</v>
      </c>
      <c r="J141" t="str">
        <f>VLOOKUP(E141,Ref.!E:F,2,0)</f>
        <v>Empréstimo Consignado</v>
      </c>
      <c r="K141">
        <f t="shared" si="2"/>
        <v>6</v>
      </c>
    </row>
    <row r="142" spans="1:11" hidden="1" x14ac:dyDescent="0.25">
      <c r="A142" s="30">
        <v>45082</v>
      </c>
      <c r="B142" s="49">
        <v>45107</v>
      </c>
      <c r="C142" s="31" t="s">
        <v>1278</v>
      </c>
      <c r="D142" s="32" t="s">
        <v>1394</v>
      </c>
      <c r="E142" s="31" t="s">
        <v>246</v>
      </c>
      <c r="F142" s="33" t="s">
        <v>1435</v>
      </c>
      <c r="G142" s="36">
        <v>4010.44</v>
      </c>
      <c r="H142" s="35" t="s">
        <v>1436</v>
      </c>
      <c r="J142" t="str">
        <f>VLOOKUP(E142,Ref.!E:F,2,0)</f>
        <v>Rescisões com Encargos</v>
      </c>
      <c r="K142">
        <f t="shared" si="2"/>
        <v>6</v>
      </c>
    </row>
    <row r="143" spans="1:11" hidden="1" x14ac:dyDescent="0.25">
      <c r="A143" s="30">
        <v>45083</v>
      </c>
      <c r="B143" s="49">
        <v>45077</v>
      </c>
      <c r="C143" s="31" t="s">
        <v>1284</v>
      </c>
      <c r="D143" s="32" t="s">
        <v>1077</v>
      </c>
      <c r="E143" s="31" t="s">
        <v>230</v>
      </c>
      <c r="F143" s="33" t="s">
        <v>1437</v>
      </c>
      <c r="G143" s="36">
        <v>4994.91</v>
      </c>
      <c r="H143" s="35" t="s">
        <v>1438</v>
      </c>
      <c r="J143" t="str">
        <f>VLOOKUP(E143,Ref.!E:F,2,0)</f>
        <v>Empréstimo Consignado</v>
      </c>
      <c r="K143">
        <f t="shared" si="2"/>
        <v>6</v>
      </c>
    </row>
    <row r="144" spans="1:11" hidden="1" x14ac:dyDescent="0.25">
      <c r="A144" s="30">
        <v>45083</v>
      </c>
      <c r="B144" s="49">
        <v>45077</v>
      </c>
      <c r="C144" s="31" t="s">
        <v>977</v>
      </c>
      <c r="D144" s="32" t="s">
        <v>1079</v>
      </c>
      <c r="E144" s="31" t="s">
        <v>236</v>
      </c>
      <c r="F144" s="33" t="s">
        <v>1080</v>
      </c>
      <c r="G144" s="36">
        <v>730239.85</v>
      </c>
      <c r="H144" s="35" t="s">
        <v>1439</v>
      </c>
      <c r="J144" t="str">
        <f>VLOOKUP(E144,Ref.!E:F,2,0)</f>
        <v>Ordenados</v>
      </c>
      <c r="K144">
        <f t="shared" si="2"/>
        <v>6</v>
      </c>
    </row>
    <row r="145" spans="1:11" hidden="1" x14ac:dyDescent="0.25">
      <c r="A145" s="30">
        <v>45084</v>
      </c>
      <c r="B145" s="146">
        <f>VLOOKUP(D145,[2]Somera!G:O,9,0)</f>
        <v>45054</v>
      </c>
      <c r="C145" s="31" t="s">
        <v>1440</v>
      </c>
      <c r="D145" s="32">
        <v>15511</v>
      </c>
      <c r="E145" s="31" t="s">
        <v>1182</v>
      </c>
      <c r="F145" s="33" t="s">
        <v>1441</v>
      </c>
      <c r="G145" s="36">
        <v>9422.4</v>
      </c>
      <c r="H145" s="35" t="s">
        <v>1442</v>
      </c>
      <c r="J145" t="str">
        <f>VLOOKUP(E145,Ref.!E:F,2,0)</f>
        <v>Material Médico e Hospitalar</v>
      </c>
      <c r="K145">
        <f t="shared" si="2"/>
        <v>6</v>
      </c>
    </row>
    <row r="146" spans="1:11" hidden="1" x14ac:dyDescent="0.25">
      <c r="A146" s="30">
        <v>45084</v>
      </c>
      <c r="B146" s="146">
        <f>VLOOKUP(D146,[2]Somera!G:O,9,0)</f>
        <v>45054</v>
      </c>
      <c r="C146" s="31" t="s">
        <v>1443</v>
      </c>
      <c r="D146" s="32">
        <v>193</v>
      </c>
      <c r="E146" s="31" t="s">
        <v>1182</v>
      </c>
      <c r="F146" s="33" t="s">
        <v>1444</v>
      </c>
      <c r="G146" s="36">
        <v>4807.04</v>
      </c>
      <c r="H146" s="35" t="s">
        <v>1445</v>
      </c>
      <c r="J146" t="str">
        <f>VLOOKUP(E146,Ref.!E:F,2,0)</f>
        <v>Material Médico e Hospitalar</v>
      </c>
      <c r="K146">
        <f t="shared" si="2"/>
        <v>6</v>
      </c>
    </row>
    <row r="147" spans="1:11" hidden="1" x14ac:dyDescent="0.25">
      <c r="A147" s="30">
        <v>45084</v>
      </c>
      <c r="B147" s="49">
        <v>45077</v>
      </c>
      <c r="C147" s="31" t="s">
        <v>1011</v>
      </c>
      <c r="D147" s="32" t="s">
        <v>1077</v>
      </c>
      <c r="E147" s="31" t="s">
        <v>230</v>
      </c>
      <c r="F147" s="33" t="s">
        <v>1078</v>
      </c>
      <c r="G147" s="36">
        <v>9482.6</v>
      </c>
      <c r="H147" s="35" t="s">
        <v>1446</v>
      </c>
      <c r="J147" t="str">
        <f>VLOOKUP(E147,Ref.!E:F,2,0)</f>
        <v>Empréstimo Consignado</v>
      </c>
      <c r="K147">
        <f t="shared" si="2"/>
        <v>6</v>
      </c>
    </row>
    <row r="148" spans="1:11" hidden="1" x14ac:dyDescent="0.25">
      <c r="A148" s="30">
        <v>45084</v>
      </c>
      <c r="B148" s="49">
        <v>45107</v>
      </c>
      <c r="C148" s="31" t="s">
        <v>990</v>
      </c>
      <c r="D148" s="32" t="s">
        <v>1081</v>
      </c>
      <c r="E148" s="31" t="s">
        <v>232</v>
      </c>
      <c r="F148" s="33" t="s">
        <v>992</v>
      </c>
      <c r="G148" s="48">
        <v>25159.53</v>
      </c>
      <c r="H148" s="35" t="s">
        <v>1446</v>
      </c>
      <c r="J148" t="str">
        <f>VLOOKUP(E148,Ref.!E:F,2,0)</f>
        <v>Férias</v>
      </c>
      <c r="K148">
        <f t="shared" si="2"/>
        <v>6</v>
      </c>
    </row>
    <row r="149" spans="1:11" hidden="1" x14ac:dyDescent="0.25">
      <c r="A149" s="30">
        <v>45084</v>
      </c>
      <c r="B149" s="49">
        <v>45077</v>
      </c>
      <c r="C149" s="31" t="s">
        <v>980</v>
      </c>
      <c r="D149" s="32" t="s">
        <v>1082</v>
      </c>
      <c r="E149" s="31" t="s">
        <v>234</v>
      </c>
      <c r="F149" s="33" t="s">
        <v>1083</v>
      </c>
      <c r="G149" s="36">
        <v>79421.5</v>
      </c>
      <c r="H149" s="35" t="s">
        <v>1442</v>
      </c>
      <c r="J149" t="str">
        <f>VLOOKUP(E149,Ref.!E:F,2,0)</f>
        <v>Encargos Sociais</v>
      </c>
      <c r="K149">
        <f t="shared" si="2"/>
        <v>6</v>
      </c>
    </row>
    <row r="150" spans="1:11" hidden="1" x14ac:dyDescent="0.25">
      <c r="A150" s="30">
        <v>45089</v>
      </c>
      <c r="B150" s="49">
        <v>45077</v>
      </c>
      <c r="C150" s="31" t="s">
        <v>984</v>
      </c>
      <c r="D150" s="32" t="s">
        <v>1085</v>
      </c>
      <c r="E150" s="31" t="s">
        <v>247</v>
      </c>
      <c r="F150" s="33" t="s">
        <v>1086</v>
      </c>
      <c r="G150" s="36">
        <v>75.739999999999995</v>
      </c>
      <c r="H150" s="35" t="s">
        <v>1447</v>
      </c>
      <c r="J150" t="str">
        <f>VLOOKUP(E150,Ref.!E:F,2,0)</f>
        <v>Sindical</v>
      </c>
      <c r="K150">
        <f t="shared" si="2"/>
        <v>6</v>
      </c>
    </row>
    <row r="151" spans="1:11" hidden="1" x14ac:dyDescent="0.25">
      <c r="A151" s="30">
        <v>45089</v>
      </c>
      <c r="B151" s="49">
        <v>45077</v>
      </c>
      <c r="C151" s="31" t="s">
        <v>984</v>
      </c>
      <c r="D151" s="32" t="s">
        <v>1085</v>
      </c>
      <c r="E151" s="31" t="s">
        <v>247</v>
      </c>
      <c r="F151" s="33" t="s">
        <v>1087</v>
      </c>
      <c r="G151" s="36">
        <v>1386.5</v>
      </c>
      <c r="H151" s="35" t="s">
        <v>1447</v>
      </c>
      <c r="J151" t="str">
        <f>VLOOKUP(E151,Ref.!E:F,2,0)</f>
        <v>Sindical</v>
      </c>
      <c r="K151">
        <f t="shared" si="2"/>
        <v>6</v>
      </c>
    </row>
    <row r="152" spans="1:11" hidden="1" x14ac:dyDescent="0.25">
      <c r="A152" s="30">
        <v>45089</v>
      </c>
      <c r="B152" s="49">
        <v>45077</v>
      </c>
      <c r="C152" s="31" t="s">
        <v>1286</v>
      </c>
      <c r="D152" s="32" t="s">
        <v>1448</v>
      </c>
      <c r="E152" s="31" t="s">
        <v>247</v>
      </c>
      <c r="F152" s="33" t="s">
        <v>1449</v>
      </c>
      <c r="G152" s="36">
        <v>8.42</v>
      </c>
      <c r="H152" s="35" t="s">
        <v>1450</v>
      </c>
      <c r="J152" t="str">
        <f>VLOOKUP(E152,Ref.!E:F,2,0)</f>
        <v>Sindical</v>
      </c>
      <c r="K152">
        <f t="shared" si="2"/>
        <v>6</v>
      </c>
    </row>
    <row r="153" spans="1:11" hidden="1" x14ac:dyDescent="0.25">
      <c r="A153" s="30">
        <v>45089</v>
      </c>
      <c r="B153" s="49">
        <f>A153</f>
        <v>45089</v>
      </c>
      <c r="C153" s="31" t="s">
        <v>1084</v>
      </c>
      <c r="D153" s="32" t="s">
        <v>1088</v>
      </c>
      <c r="E153" s="31" t="s">
        <v>249</v>
      </c>
      <c r="F153" s="33" t="s">
        <v>1451</v>
      </c>
      <c r="G153" s="36">
        <v>2896.8</v>
      </c>
      <c r="H153" s="35" t="s">
        <v>1450</v>
      </c>
      <c r="J153" t="str">
        <f>VLOOKUP(E153,Ref.!E:F,2,0)</f>
        <v>Vale-Transporte</v>
      </c>
      <c r="K153">
        <f t="shared" si="2"/>
        <v>6</v>
      </c>
    </row>
    <row r="154" spans="1:11" hidden="1" x14ac:dyDescent="0.25">
      <c r="A154" s="30">
        <v>45090</v>
      </c>
      <c r="B154" s="49">
        <f>A154</f>
        <v>45090</v>
      </c>
      <c r="C154" s="31" t="s">
        <v>1084</v>
      </c>
      <c r="D154" s="32" t="s">
        <v>1172</v>
      </c>
      <c r="E154" s="31" t="s">
        <v>249</v>
      </c>
      <c r="F154" s="33" t="s">
        <v>1452</v>
      </c>
      <c r="G154" s="36">
        <v>3599.4</v>
      </c>
      <c r="H154" s="35" t="s">
        <v>1453</v>
      </c>
      <c r="J154" t="str">
        <f>VLOOKUP(E154,Ref.!E:F,2,0)</f>
        <v>Vale-Transporte</v>
      </c>
      <c r="K154">
        <f t="shared" si="2"/>
        <v>6</v>
      </c>
    </row>
    <row r="155" spans="1:11" hidden="1" x14ac:dyDescent="0.25">
      <c r="A155" s="30">
        <v>45091</v>
      </c>
      <c r="B155" s="49">
        <f>A155</f>
        <v>45091</v>
      </c>
      <c r="C155" s="31" t="s">
        <v>1320</v>
      </c>
      <c r="D155" s="32" t="s">
        <v>1089</v>
      </c>
      <c r="E155" s="31" t="s">
        <v>247</v>
      </c>
      <c r="F155" s="33" t="s">
        <v>1018</v>
      </c>
      <c r="G155" s="36">
        <v>20</v>
      </c>
      <c r="H155" s="35" t="s">
        <v>1454</v>
      </c>
      <c r="J155" t="str">
        <f>VLOOKUP(E155,Ref.!E:F,2,0)</f>
        <v>Sindical</v>
      </c>
      <c r="K155">
        <f t="shared" si="2"/>
        <v>6</v>
      </c>
    </row>
    <row r="156" spans="1:11" hidden="1" x14ac:dyDescent="0.25">
      <c r="A156" s="30">
        <v>45091</v>
      </c>
      <c r="B156" s="49">
        <f>A156</f>
        <v>45091</v>
      </c>
      <c r="C156" s="31" t="s">
        <v>1084</v>
      </c>
      <c r="D156" s="32" t="s">
        <v>1090</v>
      </c>
      <c r="E156" s="31" t="s">
        <v>249</v>
      </c>
      <c r="F156" s="33" t="s">
        <v>1455</v>
      </c>
      <c r="G156" s="36">
        <v>6537.2</v>
      </c>
      <c r="H156" s="35" t="s">
        <v>1456</v>
      </c>
      <c r="J156" t="str">
        <f>VLOOKUP(E156,Ref.!E:F,2,0)</f>
        <v>Vale-Transporte</v>
      </c>
      <c r="K156">
        <f t="shared" si="2"/>
        <v>6</v>
      </c>
    </row>
    <row r="157" spans="1:11" hidden="1" x14ac:dyDescent="0.25">
      <c r="A157" s="30">
        <v>45092</v>
      </c>
      <c r="B157" s="146">
        <f>VLOOKUP(D157,[2]Somera!G:O,9,0)</f>
        <v>45062</v>
      </c>
      <c r="C157" s="31" t="s">
        <v>1457</v>
      </c>
      <c r="D157" s="32">
        <v>6164</v>
      </c>
      <c r="E157" s="31" t="s">
        <v>1182</v>
      </c>
      <c r="F157" s="33" t="s">
        <v>1458</v>
      </c>
      <c r="G157" s="36">
        <v>7920</v>
      </c>
      <c r="H157" s="35" t="s">
        <v>1459</v>
      </c>
      <c r="J157" t="str">
        <f>VLOOKUP(E157,Ref.!E:F,2,0)</f>
        <v>Material Médico e Hospitalar</v>
      </c>
      <c r="K157">
        <f t="shared" si="2"/>
        <v>6</v>
      </c>
    </row>
    <row r="158" spans="1:11" hidden="1" x14ac:dyDescent="0.25">
      <c r="A158" s="30">
        <v>45092</v>
      </c>
      <c r="B158" s="49">
        <f>A158</f>
        <v>45092</v>
      </c>
      <c r="C158" s="31" t="s">
        <v>1084</v>
      </c>
      <c r="D158" s="32" t="s">
        <v>1091</v>
      </c>
      <c r="E158" s="31" t="s">
        <v>249</v>
      </c>
      <c r="F158" s="33" t="s">
        <v>1460</v>
      </c>
      <c r="G158" s="36">
        <v>9080.2999999999993</v>
      </c>
      <c r="H158" s="35" t="s">
        <v>1459</v>
      </c>
      <c r="J158" t="str">
        <f>VLOOKUP(E158,Ref.!E:F,2,0)</f>
        <v>Vale-Transporte</v>
      </c>
      <c r="K158">
        <f t="shared" si="2"/>
        <v>6</v>
      </c>
    </row>
    <row r="159" spans="1:11" hidden="1" x14ac:dyDescent="0.25">
      <c r="A159" s="30">
        <v>45093</v>
      </c>
      <c r="B159" s="49">
        <v>45107</v>
      </c>
      <c r="C159" s="31" t="s">
        <v>990</v>
      </c>
      <c r="D159" s="32" t="s">
        <v>1081</v>
      </c>
      <c r="E159" s="31" t="s">
        <v>232</v>
      </c>
      <c r="F159" s="33" t="s">
        <v>992</v>
      </c>
      <c r="G159" s="48">
        <v>5746.25</v>
      </c>
      <c r="H159" s="35" t="s">
        <v>1461</v>
      </c>
      <c r="J159" t="str">
        <f>VLOOKUP(E159,Ref.!E:F,2,0)</f>
        <v>Férias</v>
      </c>
      <c r="K159">
        <f t="shared" si="2"/>
        <v>6</v>
      </c>
    </row>
    <row r="160" spans="1:11" hidden="1" x14ac:dyDescent="0.25">
      <c r="A160" s="30">
        <v>45097</v>
      </c>
      <c r="B160" s="49">
        <v>45077</v>
      </c>
      <c r="C160" s="31" t="s">
        <v>993</v>
      </c>
      <c r="D160" s="32" t="s">
        <v>1092</v>
      </c>
      <c r="E160" s="31" t="s">
        <v>237</v>
      </c>
      <c r="F160" s="33" t="s">
        <v>1294</v>
      </c>
      <c r="G160" s="36">
        <v>89067.6</v>
      </c>
      <c r="H160" s="35" t="s">
        <v>1462</v>
      </c>
      <c r="J160" t="str">
        <f>VLOOKUP(E160,Ref.!E:F,2,0)</f>
        <v>Encargos Sociais</v>
      </c>
      <c r="K160">
        <f t="shared" si="2"/>
        <v>6</v>
      </c>
    </row>
    <row r="161" spans="1:11" hidden="1" x14ac:dyDescent="0.25">
      <c r="A161" s="30">
        <v>45097</v>
      </c>
      <c r="B161" s="49">
        <v>45077</v>
      </c>
      <c r="C161" s="31" t="s">
        <v>996</v>
      </c>
      <c r="D161" s="32" t="s">
        <v>1093</v>
      </c>
      <c r="E161" s="31" t="s">
        <v>239</v>
      </c>
      <c r="F161" s="33" t="s">
        <v>1296</v>
      </c>
      <c r="G161" s="36">
        <v>58861.5</v>
      </c>
      <c r="H161" s="35" t="s">
        <v>1462</v>
      </c>
      <c r="J161" t="str">
        <f>VLOOKUP(E161,Ref.!E:F,2,0)</f>
        <v>Encargos Sociais</v>
      </c>
      <c r="K161">
        <f t="shared" si="2"/>
        <v>6</v>
      </c>
    </row>
    <row r="162" spans="1:11" hidden="1" x14ac:dyDescent="0.25">
      <c r="A162" s="30">
        <v>45098</v>
      </c>
      <c r="B162" s="49">
        <f>A162</f>
        <v>45098</v>
      </c>
      <c r="C162" s="31" t="s">
        <v>1084</v>
      </c>
      <c r="D162" s="32" t="s">
        <v>1094</v>
      </c>
      <c r="E162" s="31" t="s">
        <v>249</v>
      </c>
      <c r="F162" s="33" t="s">
        <v>1463</v>
      </c>
      <c r="G162" s="36">
        <v>9725.2000000000007</v>
      </c>
      <c r="H162" s="35" t="s">
        <v>1464</v>
      </c>
      <c r="J162" t="str">
        <f>VLOOKUP(E162,Ref.!E:F,2,0)</f>
        <v>Vale-Transporte</v>
      </c>
      <c r="K162">
        <f t="shared" si="2"/>
        <v>6</v>
      </c>
    </row>
    <row r="163" spans="1:11" hidden="1" x14ac:dyDescent="0.25">
      <c r="A163" s="30">
        <v>45099</v>
      </c>
      <c r="B163" s="146">
        <v>45079</v>
      </c>
      <c r="C163" s="31" t="s">
        <v>1465</v>
      </c>
      <c r="D163" s="32">
        <v>65924</v>
      </c>
      <c r="E163" s="31" t="s">
        <v>1182</v>
      </c>
      <c r="F163" s="33" t="s">
        <v>1466</v>
      </c>
      <c r="G163" s="36">
        <v>6720</v>
      </c>
      <c r="H163" s="35" t="s">
        <v>1467</v>
      </c>
      <c r="J163" t="str">
        <f>VLOOKUP(E163,Ref.!E:F,2,0)</f>
        <v>Material Médico e Hospitalar</v>
      </c>
      <c r="K163">
        <f t="shared" si="2"/>
        <v>6</v>
      </c>
    </row>
    <row r="164" spans="1:11" hidden="1" x14ac:dyDescent="0.25">
      <c r="A164" s="30">
        <v>45099</v>
      </c>
      <c r="B164" s="146">
        <f>VLOOKUP(D164,[2]Somera!G:O,9,0)</f>
        <v>45049</v>
      </c>
      <c r="C164" s="31" t="s">
        <v>1465</v>
      </c>
      <c r="D164" s="32">
        <v>65545</v>
      </c>
      <c r="E164" s="31" t="s">
        <v>1182</v>
      </c>
      <c r="F164" s="33" t="s">
        <v>1466</v>
      </c>
      <c r="G164" s="36">
        <v>7280</v>
      </c>
      <c r="H164" s="35" t="s">
        <v>1467</v>
      </c>
      <c r="J164" t="str">
        <f>VLOOKUP(E164,Ref.!E:F,2,0)</f>
        <v>Material Médico e Hospitalar</v>
      </c>
      <c r="K164">
        <f t="shared" si="2"/>
        <v>6</v>
      </c>
    </row>
    <row r="165" spans="1:11" hidden="1" x14ac:dyDescent="0.25">
      <c r="A165" s="30">
        <v>45099</v>
      </c>
      <c r="B165" s="49">
        <v>45107</v>
      </c>
      <c r="C165" s="31" t="s">
        <v>1278</v>
      </c>
      <c r="D165" s="32" t="s">
        <v>1394</v>
      </c>
      <c r="E165" s="31" t="s">
        <v>246</v>
      </c>
      <c r="F165" s="33" t="s">
        <v>1468</v>
      </c>
      <c r="G165" s="36">
        <v>9345.9699999999993</v>
      </c>
      <c r="H165" s="35" t="s">
        <v>1469</v>
      </c>
      <c r="J165" t="str">
        <f>VLOOKUP(E165,Ref.!E:F,2,0)</f>
        <v>Rescisões com Encargos</v>
      </c>
      <c r="K165">
        <f t="shared" si="2"/>
        <v>6</v>
      </c>
    </row>
    <row r="166" spans="1:11" hidden="1" x14ac:dyDescent="0.25">
      <c r="A166" s="30">
        <v>45100</v>
      </c>
      <c r="B166" s="146">
        <f>VLOOKUP(D166,[2]Somera!G:O,9,0)</f>
        <v>45070</v>
      </c>
      <c r="C166" s="31" t="s">
        <v>1470</v>
      </c>
      <c r="D166" s="32">
        <v>1173</v>
      </c>
      <c r="E166" s="31" t="s">
        <v>191</v>
      </c>
      <c r="F166" s="33" t="s">
        <v>1471</v>
      </c>
      <c r="G166" s="36">
        <v>39232.050000000003</v>
      </c>
      <c r="H166" s="35" t="s">
        <v>1472</v>
      </c>
      <c r="J166" t="str">
        <f>VLOOKUP(E166,Ref.!E:F,2,0)</f>
        <v>Higiene e Limpeza</v>
      </c>
      <c r="K166">
        <f t="shared" si="2"/>
        <v>6</v>
      </c>
    </row>
    <row r="167" spans="1:11" hidden="1" x14ac:dyDescent="0.25">
      <c r="A167" s="30">
        <v>45100</v>
      </c>
      <c r="B167" s="49">
        <f>A167</f>
        <v>45100</v>
      </c>
      <c r="C167" s="31" t="s">
        <v>1084</v>
      </c>
      <c r="D167" s="32" t="s">
        <v>1095</v>
      </c>
      <c r="E167" s="31" t="s">
        <v>249</v>
      </c>
      <c r="F167" s="33" t="s">
        <v>1473</v>
      </c>
      <c r="G167" s="36">
        <v>13224.7</v>
      </c>
      <c r="H167" s="35" t="s">
        <v>1472</v>
      </c>
      <c r="J167" t="str">
        <f>VLOOKUP(E167,Ref.!E:F,2,0)</f>
        <v>Vale-Transporte</v>
      </c>
      <c r="K167">
        <f t="shared" si="2"/>
        <v>6</v>
      </c>
    </row>
    <row r="168" spans="1:11" hidden="1" x14ac:dyDescent="0.25">
      <c r="A168" s="30">
        <v>45105</v>
      </c>
      <c r="B168" s="146">
        <f>VLOOKUP(D168,[2]Somera!G:O,9,0)</f>
        <v>45077</v>
      </c>
      <c r="C168" s="31" t="s">
        <v>1417</v>
      </c>
      <c r="D168" s="32">
        <v>12506</v>
      </c>
      <c r="E168" s="31" t="s">
        <v>1182</v>
      </c>
      <c r="F168" s="33" t="s">
        <v>1418</v>
      </c>
      <c r="G168" s="36">
        <v>9594</v>
      </c>
      <c r="H168" s="35" t="s">
        <v>1474</v>
      </c>
      <c r="J168" t="str">
        <f>VLOOKUP(E168,Ref.!E:F,2,0)</f>
        <v>Material Médico e Hospitalar</v>
      </c>
      <c r="K168">
        <f t="shared" si="2"/>
        <v>6</v>
      </c>
    </row>
    <row r="169" spans="1:11" hidden="1" x14ac:dyDescent="0.25">
      <c r="A169" s="30">
        <v>45105</v>
      </c>
      <c r="B169" s="146">
        <f>VLOOKUP(D169,[2]Somera!G:O,9,0)</f>
        <v>45075</v>
      </c>
      <c r="C169" s="31" t="s">
        <v>1422</v>
      </c>
      <c r="D169" s="32">
        <v>146321</v>
      </c>
      <c r="E169" s="31" t="s">
        <v>1182</v>
      </c>
      <c r="F169" s="33" t="s">
        <v>1475</v>
      </c>
      <c r="G169" s="36">
        <v>10067.4</v>
      </c>
      <c r="H169" s="35" t="s">
        <v>1474</v>
      </c>
      <c r="J169" t="str">
        <f>VLOOKUP(E169,Ref.!E:F,2,0)</f>
        <v>Material Médico e Hospitalar</v>
      </c>
      <c r="K169">
        <f t="shared" si="2"/>
        <v>6</v>
      </c>
    </row>
    <row r="170" spans="1:11" hidden="1" x14ac:dyDescent="0.25">
      <c r="A170" s="30">
        <v>45105</v>
      </c>
      <c r="B170" s="146">
        <f>VLOOKUP(D170,[2]Somera!G:O,9,0)</f>
        <v>45075</v>
      </c>
      <c r="C170" s="31" t="s">
        <v>1403</v>
      </c>
      <c r="D170" s="32">
        <v>251036</v>
      </c>
      <c r="E170" s="31" t="s">
        <v>1182</v>
      </c>
      <c r="F170" s="33" t="s">
        <v>1476</v>
      </c>
      <c r="G170" s="36">
        <v>3413.2000000000003</v>
      </c>
      <c r="H170" s="35" t="s">
        <v>1474</v>
      </c>
      <c r="J170" t="str">
        <f>VLOOKUP(E170,Ref.!E:F,2,0)</f>
        <v>Material Médico e Hospitalar</v>
      </c>
      <c r="K170">
        <f t="shared" ref="K170:K233" si="3">MONTH(A170)</f>
        <v>6</v>
      </c>
    </row>
    <row r="171" spans="1:11" hidden="1" x14ac:dyDescent="0.25">
      <c r="A171" s="30">
        <v>45105</v>
      </c>
      <c r="B171" s="146">
        <f>VLOOKUP(D171,[2]Somera!G:O,9,0)</f>
        <v>45075</v>
      </c>
      <c r="C171" s="31" t="s">
        <v>1477</v>
      </c>
      <c r="D171" s="32">
        <v>121787</v>
      </c>
      <c r="E171" s="31" t="s">
        <v>1182</v>
      </c>
      <c r="F171" s="33" t="s">
        <v>1478</v>
      </c>
      <c r="G171" s="36">
        <v>22574.99</v>
      </c>
      <c r="H171" s="35" t="s">
        <v>1474</v>
      </c>
      <c r="J171" t="str">
        <f>VLOOKUP(E171,Ref.!E:F,2,0)</f>
        <v>Material Médico e Hospitalar</v>
      </c>
      <c r="K171">
        <f t="shared" si="3"/>
        <v>6</v>
      </c>
    </row>
    <row r="172" spans="1:11" hidden="1" x14ac:dyDescent="0.25">
      <c r="A172" s="30">
        <v>45105</v>
      </c>
      <c r="B172" s="49">
        <v>45138</v>
      </c>
      <c r="C172" s="31" t="s">
        <v>990</v>
      </c>
      <c r="D172" s="32" t="s">
        <v>1096</v>
      </c>
      <c r="E172" s="31" t="s">
        <v>232</v>
      </c>
      <c r="F172" s="33" t="s">
        <v>992</v>
      </c>
      <c r="G172" s="48">
        <v>26908.61</v>
      </c>
      <c r="H172" s="35" t="s">
        <v>1479</v>
      </c>
      <c r="J172" t="str">
        <f>VLOOKUP(E172,Ref.!E:F,2,0)</f>
        <v>Férias</v>
      </c>
      <c r="K172">
        <f t="shared" si="3"/>
        <v>6</v>
      </c>
    </row>
    <row r="173" spans="1:11" hidden="1" x14ac:dyDescent="0.25">
      <c r="A173" s="30">
        <v>45106</v>
      </c>
      <c r="B173" s="49">
        <v>44935</v>
      </c>
      <c r="C173" s="31" t="s">
        <v>11</v>
      </c>
      <c r="D173" s="32">
        <v>6336634</v>
      </c>
      <c r="E173" s="31" t="s">
        <v>227</v>
      </c>
      <c r="F173" s="33" t="s">
        <v>1099</v>
      </c>
      <c r="G173" s="36">
        <f>7+15844</f>
        <v>15851</v>
      </c>
      <c r="H173" s="35" t="s">
        <v>1480</v>
      </c>
      <c r="J173" t="str">
        <f>VLOOKUP(E173,Ref.!E:F,2,0)</f>
        <v>Benefícios</v>
      </c>
      <c r="K173">
        <f t="shared" si="3"/>
        <v>6</v>
      </c>
    </row>
    <row r="174" spans="1:11" hidden="1" x14ac:dyDescent="0.25">
      <c r="A174" s="30">
        <v>45106</v>
      </c>
      <c r="B174" s="49">
        <f>A174</f>
        <v>45106</v>
      </c>
      <c r="C174" s="31" t="s">
        <v>1084</v>
      </c>
      <c r="D174" s="32" t="s">
        <v>1097</v>
      </c>
      <c r="E174" s="31" t="s">
        <v>249</v>
      </c>
      <c r="F174" s="33" t="s">
        <v>1098</v>
      </c>
      <c r="G174" s="36">
        <v>10556.5</v>
      </c>
      <c r="H174" s="35" t="s">
        <v>1480</v>
      </c>
      <c r="J174" t="str">
        <f>VLOOKUP(E174,Ref.!E:F,2,0)</f>
        <v>Vale-Transporte</v>
      </c>
      <c r="K174">
        <f t="shared" si="3"/>
        <v>6</v>
      </c>
    </row>
    <row r="175" spans="1:11" hidden="1" x14ac:dyDescent="0.25">
      <c r="A175" s="30">
        <v>45107</v>
      </c>
      <c r="B175" s="146">
        <v>45078</v>
      </c>
      <c r="C175" s="31" t="s">
        <v>1457</v>
      </c>
      <c r="D175" s="32">
        <v>6286</v>
      </c>
      <c r="E175" s="31" t="s">
        <v>1182</v>
      </c>
      <c r="F175" s="33" t="s">
        <v>1481</v>
      </c>
      <c r="G175" s="36">
        <v>7744</v>
      </c>
      <c r="H175" s="35" t="s">
        <v>1482</v>
      </c>
      <c r="J175" t="str">
        <f>VLOOKUP(E175,Ref.!E:F,2,0)</f>
        <v>Material Médico e Hospitalar</v>
      </c>
      <c r="K175">
        <f t="shared" si="3"/>
        <v>6</v>
      </c>
    </row>
    <row r="176" spans="1:11" hidden="1" x14ac:dyDescent="0.25">
      <c r="A176" s="30">
        <v>45107</v>
      </c>
      <c r="B176" s="49">
        <v>45021</v>
      </c>
      <c r="C176" s="31" t="s">
        <v>11</v>
      </c>
      <c r="D176" s="32">
        <v>6459113</v>
      </c>
      <c r="E176" s="31" t="s">
        <v>227</v>
      </c>
      <c r="F176" s="33" t="s">
        <v>1103</v>
      </c>
      <c r="G176" s="36">
        <v>20560</v>
      </c>
      <c r="H176" s="35" t="s">
        <v>1483</v>
      </c>
      <c r="J176" t="str">
        <f>VLOOKUP(E176,Ref.!E:F,2,0)</f>
        <v>Benefícios</v>
      </c>
      <c r="K176">
        <f t="shared" si="3"/>
        <v>6</v>
      </c>
    </row>
    <row r="177" spans="1:11" hidden="1" x14ac:dyDescent="0.25">
      <c r="A177" s="30">
        <v>45107</v>
      </c>
      <c r="B177" s="49">
        <v>45051</v>
      </c>
      <c r="C177" s="31" t="s">
        <v>11</v>
      </c>
      <c r="D177" s="32">
        <v>6494274</v>
      </c>
      <c r="E177" s="31" t="s">
        <v>227</v>
      </c>
      <c r="F177" s="33" t="s">
        <v>1101</v>
      </c>
      <c r="G177" s="36">
        <f>7+22988</f>
        <v>22995</v>
      </c>
      <c r="H177" s="35" t="s">
        <v>1483</v>
      </c>
      <c r="J177" t="str">
        <f>VLOOKUP(E177,Ref.!E:F,2,0)</f>
        <v>Benefícios</v>
      </c>
      <c r="K177">
        <f t="shared" si="3"/>
        <v>6</v>
      </c>
    </row>
    <row r="178" spans="1:11" hidden="1" x14ac:dyDescent="0.25">
      <c r="A178" s="30">
        <v>45107</v>
      </c>
      <c r="B178" s="49">
        <v>45082</v>
      </c>
      <c r="C178" s="31" t="s">
        <v>11</v>
      </c>
      <c r="D178" s="32">
        <v>6531741</v>
      </c>
      <c r="E178" s="31" t="s">
        <v>227</v>
      </c>
      <c r="F178" s="33" t="s">
        <v>1100</v>
      </c>
      <c r="G178" s="36">
        <f>7+23952</f>
        <v>23959</v>
      </c>
      <c r="H178" s="35" t="s">
        <v>1483</v>
      </c>
      <c r="J178" t="str">
        <f>VLOOKUP(E178,Ref.!E:F,2,0)</f>
        <v>Benefícios</v>
      </c>
      <c r="K178">
        <f t="shared" si="3"/>
        <v>6</v>
      </c>
    </row>
    <row r="179" spans="1:11" hidden="1" x14ac:dyDescent="0.25">
      <c r="A179" s="30">
        <v>45107</v>
      </c>
      <c r="B179" s="49">
        <v>44992</v>
      </c>
      <c r="C179" s="31" t="s">
        <v>11</v>
      </c>
      <c r="D179" s="32">
        <v>6386389</v>
      </c>
      <c r="E179" s="31" t="s">
        <v>227</v>
      </c>
      <c r="F179" s="33" t="s">
        <v>1102</v>
      </c>
      <c r="G179" s="36">
        <v>20984</v>
      </c>
      <c r="H179" s="35" t="s">
        <v>1483</v>
      </c>
      <c r="J179" t="str">
        <f>VLOOKUP(E179,Ref.!E:F,2,0)</f>
        <v>Benefícios</v>
      </c>
      <c r="K179">
        <f t="shared" si="3"/>
        <v>6</v>
      </c>
    </row>
    <row r="180" spans="1:11" hidden="1" x14ac:dyDescent="0.25">
      <c r="A180" s="30">
        <v>45107</v>
      </c>
      <c r="B180" s="49">
        <v>45107</v>
      </c>
      <c r="C180" s="31" t="s">
        <v>1278</v>
      </c>
      <c r="D180" s="32" t="s">
        <v>1394</v>
      </c>
      <c r="E180" s="31" t="s">
        <v>246</v>
      </c>
      <c r="F180" s="33" t="s">
        <v>1484</v>
      </c>
      <c r="G180" s="36">
        <v>633.64</v>
      </c>
      <c r="H180" s="35" t="s">
        <v>1485</v>
      </c>
      <c r="J180" t="str">
        <f>VLOOKUP(E180,Ref.!E:F,2,0)</f>
        <v>Rescisões com Encargos</v>
      </c>
      <c r="K180">
        <f t="shared" si="3"/>
        <v>6</v>
      </c>
    </row>
    <row r="181" spans="1:11" hidden="1" x14ac:dyDescent="0.25">
      <c r="A181" s="30">
        <v>45107</v>
      </c>
      <c r="B181" s="49">
        <v>45107</v>
      </c>
      <c r="C181" s="31" t="s">
        <v>1278</v>
      </c>
      <c r="D181" s="32" t="s">
        <v>1394</v>
      </c>
      <c r="E181" s="31" t="s">
        <v>246</v>
      </c>
      <c r="F181" s="33" t="s">
        <v>1486</v>
      </c>
      <c r="G181" s="36">
        <v>1437.31</v>
      </c>
      <c r="H181" s="35" t="s">
        <v>1485</v>
      </c>
      <c r="J181" t="str">
        <f>VLOOKUP(E181,Ref.!E:F,2,0)</f>
        <v>Rescisões com Encargos</v>
      </c>
      <c r="K181">
        <f t="shared" si="3"/>
        <v>6</v>
      </c>
    </row>
    <row r="182" spans="1:11" hidden="1" x14ac:dyDescent="0.25">
      <c r="A182" s="30">
        <v>45084</v>
      </c>
      <c r="B182" s="30"/>
      <c r="C182" s="31" t="s">
        <v>1487</v>
      </c>
      <c r="D182" s="32"/>
      <c r="E182" s="31" t="s">
        <v>151</v>
      </c>
      <c r="F182" s="31"/>
      <c r="G182" s="42">
        <v>2356510.52</v>
      </c>
      <c r="H182" s="35" t="s">
        <v>1488</v>
      </c>
      <c r="J182" t="str">
        <f>VLOOKUP(E182,Ref.!E:F,2,0)</f>
        <v>Repasse Convênio</v>
      </c>
      <c r="K182">
        <f t="shared" si="3"/>
        <v>6</v>
      </c>
    </row>
    <row r="183" spans="1:11" hidden="1" x14ac:dyDescent="0.25">
      <c r="A183" s="144">
        <v>45107</v>
      </c>
      <c r="B183" s="144"/>
      <c r="C183" s="31" t="s">
        <v>1003</v>
      </c>
      <c r="D183" s="43"/>
      <c r="E183" s="31" t="s">
        <v>251</v>
      </c>
      <c r="F183" s="31"/>
      <c r="G183" s="34">
        <v>75052.17</v>
      </c>
      <c r="H183" s="35"/>
      <c r="J183" t="str">
        <f>VLOOKUP(E183,Ref.!E:F,2,0)</f>
        <v>Receitas Financeiras</v>
      </c>
      <c r="K183">
        <f t="shared" si="3"/>
        <v>6</v>
      </c>
    </row>
    <row r="184" spans="1:11" hidden="1" x14ac:dyDescent="0.25">
      <c r="A184" s="144">
        <v>45107</v>
      </c>
      <c r="B184" s="144"/>
      <c r="C184" s="31" t="s">
        <v>1003</v>
      </c>
      <c r="D184" s="43"/>
      <c r="E184" s="31" t="s">
        <v>251</v>
      </c>
      <c r="F184" s="31"/>
      <c r="G184" s="34">
        <v>8605.42</v>
      </c>
      <c r="H184" s="35"/>
      <c r="J184" t="str">
        <f>VLOOKUP(E184,Ref.!E:F,2,0)</f>
        <v>Receitas Financeiras</v>
      </c>
      <c r="K184">
        <f t="shared" si="3"/>
        <v>6</v>
      </c>
    </row>
    <row r="185" spans="1:11" hidden="1" x14ac:dyDescent="0.25">
      <c r="A185" s="30">
        <v>45111</v>
      </c>
      <c r="B185" s="49">
        <v>45016</v>
      </c>
      <c r="C185" s="31" t="s">
        <v>1084</v>
      </c>
      <c r="D185" s="32" t="s">
        <v>1489</v>
      </c>
      <c r="E185" s="31" t="s">
        <v>249</v>
      </c>
      <c r="F185" s="33" t="s">
        <v>1490</v>
      </c>
      <c r="G185" s="147">
        <v>602.6</v>
      </c>
      <c r="H185" s="46" t="s">
        <v>1491</v>
      </c>
      <c r="J185" t="str">
        <f>VLOOKUP(E185,Ref.!E:F,2,0)</f>
        <v>Vale-Transporte</v>
      </c>
      <c r="K185">
        <f t="shared" si="3"/>
        <v>7</v>
      </c>
    </row>
    <row r="186" spans="1:11" hidden="1" x14ac:dyDescent="0.25">
      <c r="A186" s="30">
        <v>45111</v>
      </c>
      <c r="B186" s="49">
        <v>45016</v>
      </c>
      <c r="C186" s="31" t="s">
        <v>1084</v>
      </c>
      <c r="D186" s="32" t="s">
        <v>1489</v>
      </c>
      <c r="E186" s="31" t="s">
        <v>249</v>
      </c>
      <c r="F186" s="33" t="s">
        <v>1492</v>
      </c>
      <c r="G186" s="147">
        <v>50</v>
      </c>
      <c r="H186" s="46" t="s">
        <v>1491</v>
      </c>
      <c r="J186" t="str">
        <f>VLOOKUP(E186,Ref.!E:F,2,0)</f>
        <v>Vale-Transporte</v>
      </c>
      <c r="K186">
        <f t="shared" si="3"/>
        <v>7</v>
      </c>
    </row>
    <row r="187" spans="1:11" hidden="1" x14ac:dyDescent="0.25">
      <c r="A187" s="30">
        <v>45111</v>
      </c>
      <c r="B187" s="49">
        <v>45016</v>
      </c>
      <c r="C187" s="31" t="s">
        <v>1084</v>
      </c>
      <c r="D187" s="32" t="s">
        <v>1489</v>
      </c>
      <c r="E187" s="31" t="s">
        <v>249</v>
      </c>
      <c r="F187" s="33" t="s">
        <v>1117</v>
      </c>
      <c r="G187" s="147">
        <v>6730</v>
      </c>
      <c r="H187" s="46" t="s">
        <v>1491</v>
      </c>
      <c r="J187" t="str">
        <f>VLOOKUP(E187,Ref.!E:F,2,0)</f>
        <v>Vale-Transporte</v>
      </c>
      <c r="K187">
        <f t="shared" si="3"/>
        <v>7</v>
      </c>
    </row>
    <row r="188" spans="1:11" hidden="1" x14ac:dyDescent="0.25">
      <c r="A188" s="30">
        <v>45111</v>
      </c>
      <c r="B188" s="49">
        <v>45016</v>
      </c>
      <c r="C188" s="31" t="s">
        <v>1084</v>
      </c>
      <c r="D188" s="32" t="s">
        <v>1489</v>
      </c>
      <c r="E188" s="31" t="s">
        <v>249</v>
      </c>
      <c r="F188" s="33" t="s">
        <v>1493</v>
      </c>
      <c r="G188" s="147">
        <v>276</v>
      </c>
      <c r="H188" s="46" t="s">
        <v>1491</v>
      </c>
      <c r="J188" t="str">
        <f>VLOOKUP(E188,Ref.!E:F,2,0)</f>
        <v>Vale-Transporte</v>
      </c>
      <c r="K188">
        <f t="shared" si="3"/>
        <v>7</v>
      </c>
    </row>
    <row r="189" spans="1:11" hidden="1" x14ac:dyDescent="0.25">
      <c r="A189" s="30">
        <v>45111</v>
      </c>
      <c r="B189" s="49">
        <v>45016</v>
      </c>
      <c r="C189" s="31" t="s">
        <v>1084</v>
      </c>
      <c r="D189" s="32" t="s">
        <v>1489</v>
      </c>
      <c r="E189" s="31" t="s">
        <v>249</v>
      </c>
      <c r="F189" s="33" t="s">
        <v>1494</v>
      </c>
      <c r="G189" s="147">
        <v>5438.2</v>
      </c>
      <c r="H189" s="46" t="s">
        <v>1491</v>
      </c>
      <c r="J189" t="str">
        <f>VLOOKUP(E189,Ref.!E:F,2,0)</f>
        <v>Vale-Transporte</v>
      </c>
      <c r="K189">
        <f t="shared" si="3"/>
        <v>7</v>
      </c>
    </row>
    <row r="190" spans="1:11" hidden="1" x14ac:dyDescent="0.25">
      <c r="A190" s="30">
        <v>45111</v>
      </c>
      <c r="B190" s="49">
        <v>45016</v>
      </c>
      <c r="C190" s="31" t="s">
        <v>1084</v>
      </c>
      <c r="D190" s="32" t="s">
        <v>1489</v>
      </c>
      <c r="E190" s="31" t="s">
        <v>249</v>
      </c>
      <c r="F190" s="33" t="s">
        <v>1495</v>
      </c>
      <c r="G190" s="147">
        <v>101</v>
      </c>
      <c r="H190" s="46" t="s">
        <v>1491</v>
      </c>
      <c r="J190" t="str">
        <f>VLOOKUP(E190,Ref.!E:F,2,0)</f>
        <v>Vale-Transporte</v>
      </c>
      <c r="K190">
        <f t="shared" si="3"/>
        <v>7</v>
      </c>
    </row>
    <row r="191" spans="1:11" hidden="1" x14ac:dyDescent="0.25">
      <c r="A191" s="30">
        <v>45112</v>
      </c>
      <c r="B191" s="146">
        <v>45082</v>
      </c>
      <c r="C191" s="31" t="s">
        <v>1397</v>
      </c>
      <c r="D191" s="32" t="s">
        <v>1496</v>
      </c>
      <c r="E191" s="31" t="s">
        <v>191</v>
      </c>
      <c r="F191" s="33" t="s">
        <v>1400</v>
      </c>
      <c r="G191" s="36">
        <v>4381.26</v>
      </c>
      <c r="H191" s="46" t="s">
        <v>1497</v>
      </c>
      <c r="J191" t="str">
        <f>VLOOKUP(E191,Ref.!E:F,2,0)</f>
        <v>Higiene e Limpeza</v>
      </c>
      <c r="K191">
        <f t="shared" si="3"/>
        <v>7</v>
      </c>
    </row>
    <row r="192" spans="1:11" hidden="1" x14ac:dyDescent="0.25">
      <c r="A192" s="30">
        <v>45112</v>
      </c>
      <c r="B192" s="146">
        <v>45083</v>
      </c>
      <c r="C192" s="31" t="s">
        <v>1470</v>
      </c>
      <c r="D192" s="32" t="s">
        <v>1498</v>
      </c>
      <c r="E192" s="31" t="s">
        <v>191</v>
      </c>
      <c r="F192" s="33" t="s">
        <v>1471</v>
      </c>
      <c r="G192" s="36">
        <v>39232.050000000003</v>
      </c>
      <c r="H192" s="46">
        <v>53465</v>
      </c>
      <c r="J192" t="str">
        <f>VLOOKUP(E192,Ref.!E:F,2,0)</f>
        <v>Higiene e Limpeza</v>
      </c>
      <c r="K192">
        <f t="shared" si="3"/>
        <v>7</v>
      </c>
    </row>
    <row r="193" spans="1:11" hidden="1" x14ac:dyDescent="0.25">
      <c r="A193" s="30">
        <v>45112</v>
      </c>
      <c r="B193" s="49">
        <v>45107</v>
      </c>
      <c r="C193" s="31" t="s">
        <v>1007</v>
      </c>
      <c r="D193" s="32" t="s">
        <v>1105</v>
      </c>
      <c r="E193" s="31" t="s">
        <v>230</v>
      </c>
      <c r="F193" s="33" t="s">
        <v>1106</v>
      </c>
      <c r="G193" s="36">
        <v>18134.920000000002</v>
      </c>
      <c r="H193" s="46">
        <v>53448</v>
      </c>
      <c r="J193" t="str">
        <f>VLOOKUP(E193,Ref.!E:F,2,0)</f>
        <v>Empréstimo Consignado</v>
      </c>
      <c r="K193">
        <f t="shared" si="3"/>
        <v>7</v>
      </c>
    </row>
    <row r="194" spans="1:11" hidden="1" x14ac:dyDescent="0.25">
      <c r="A194" s="30">
        <v>45112</v>
      </c>
      <c r="B194" s="49">
        <v>45138</v>
      </c>
      <c r="C194" s="31" t="s">
        <v>1278</v>
      </c>
      <c r="D194" s="32" t="s">
        <v>1499</v>
      </c>
      <c r="E194" s="31" t="s">
        <v>246</v>
      </c>
      <c r="F194" s="33" t="s">
        <v>1500</v>
      </c>
      <c r="G194" s="36">
        <v>111.74000000000001</v>
      </c>
      <c r="H194" s="46">
        <v>53449</v>
      </c>
      <c r="J194" t="str">
        <f>VLOOKUP(E194,Ref.!E:F,2,0)</f>
        <v>Rescisões com Encargos</v>
      </c>
      <c r="K194">
        <f t="shared" si="3"/>
        <v>7</v>
      </c>
    </row>
    <row r="195" spans="1:11" hidden="1" x14ac:dyDescent="0.25">
      <c r="A195" s="30">
        <v>45112</v>
      </c>
      <c r="B195" s="49">
        <v>45046</v>
      </c>
      <c r="C195" s="31" t="s">
        <v>1084</v>
      </c>
      <c r="D195" s="32" t="s">
        <v>1501</v>
      </c>
      <c r="E195" s="31" t="s">
        <v>249</v>
      </c>
      <c r="F195" s="33" t="s">
        <v>1502</v>
      </c>
      <c r="G195" s="36">
        <v>60</v>
      </c>
      <c r="H195" s="46" t="s">
        <v>1497</v>
      </c>
      <c r="J195" t="str">
        <f>VLOOKUP(E195,Ref.!E:F,2,0)</f>
        <v>Vale-Transporte</v>
      </c>
      <c r="K195">
        <f t="shared" si="3"/>
        <v>7</v>
      </c>
    </row>
    <row r="196" spans="1:11" hidden="1" x14ac:dyDescent="0.25">
      <c r="A196" s="30">
        <v>45112</v>
      </c>
      <c r="B196" s="49">
        <v>45046</v>
      </c>
      <c r="C196" s="31" t="s">
        <v>1084</v>
      </c>
      <c r="D196" s="32" t="s">
        <v>1501</v>
      </c>
      <c r="E196" s="31" t="s">
        <v>249</v>
      </c>
      <c r="F196" s="33" t="s">
        <v>1503</v>
      </c>
      <c r="G196" s="36">
        <v>471.6</v>
      </c>
      <c r="H196" s="46" t="s">
        <v>1497</v>
      </c>
      <c r="J196" t="str">
        <f>VLOOKUP(E196,Ref.!E:F,2,0)</f>
        <v>Vale-Transporte</v>
      </c>
      <c r="K196">
        <f t="shared" si="3"/>
        <v>7</v>
      </c>
    </row>
    <row r="197" spans="1:11" hidden="1" x14ac:dyDescent="0.25">
      <c r="A197" s="30">
        <v>45112</v>
      </c>
      <c r="B197" s="49">
        <v>45046</v>
      </c>
      <c r="C197" s="31" t="s">
        <v>1084</v>
      </c>
      <c r="D197" s="32" t="s">
        <v>1501</v>
      </c>
      <c r="E197" s="31" t="s">
        <v>249</v>
      </c>
      <c r="F197" s="33" t="s">
        <v>1504</v>
      </c>
      <c r="G197" s="36">
        <v>204</v>
      </c>
      <c r="H197" s="46" t="s">
        <v>1497</v>
      </c>
      <c r="J197" t="str">
        <f>VLOOKUP(E197,Ref.!E:F,2,0)</f>
        <v>Vale-Transporte</v>
      </c>
      <c r="K197">
        <f t="shared" si="3"/>
        <v>7</v>
      </c>
    </row>
    <row r="198" spans="1:11" hidden="1" x14ac:dyDescent="0.25">
      <c r="A198" s="30">
        <v>45112</v>
      </c>
      <c r="B198" s="49">
        <v>45046</v>
      </c>
      <c r="C198" s="31" t="s">
        <v>1084</v>
      </c>
      <c r="D198" s="32" t="s">
        <v>1501</v>
      </c>
      <c r="E198" s="31" t="s">
        <v>249</v>
      </c>
      <c r="F198" s="33" t="s">
        <v>1505</v>
      </c>
      <c r="G198" s="36">
        <v>4633.4000000000005</v>
      </c>
      <c r="H198" s="46" t="s">
        <v>1497</v>
      </c>
      <c r="J198" t="str">
        <f>VLOOKUP(E198,Ref.!E:F,2,0)</f>
        <v>Vale-Transporte</v>
      </c>
      <c r="K198">
        <f t="shared" si="3"/>
        <v>7</v>
      </c>
    </row>
    <row r="199" spans="1:11" hidden="1" x14ac:dyDescent="0.25">
      <c r="A199" s="30">
        <v>45112</v>
      </c>
      <c r="B199" s="49">
        <v>45046</v>
      </c>
      <c r="C199" s="31" t="s">
        <v>1084</v>
      </c>
      <c r="D199" s="32" t="s">
        <v>1501</v>
      </c>
      <c r="E199" s="31" t="s">
        <v>249</v>
      </c>
      <c r="F199" s="33" t="s">
        <v>1506</v>
      </c>
      <c r="G199" s="36">
        <v>110</v>
      </c>
      <c r="H199" s="46" t="s">
        <v>1497</v>
      </c>
      <c r="J199" t="str">
        <f>VLOOKUP(E199,Ref.!E:F,2,0)</f>
        <v>Vale-Transporte</v>
      </c>
      <c r="K199">
        <f t="shared" si="3"/>
        <v>7</v>
      </c>
    </row>
    <row r="200" spans="1:11" hidden="1" x14ac:dyDescent="0.25">
      <c r="A200" s="30">
        <v>45112</v>
      </c>
      <c r="B200" s="49">
        <v>45046</v>
      </c>
      <c r="C200" s="31" t="s">
        <v>1084</v>
      </c>
      <c r="D200" s="32" t="s">
        <v>1501</v>
      </c>
      <c r="E200" s="31" t="s">
        <v>249</v>
      </c>
      <c r="F200" s="33" t="s">
        <v>1507</v>
      </c>
      <c r="G200" s="36">
        <v>220</v>
      </c>
      <c r="H200" s="46" t="s">
        <v>1497</v>
      </c>
      <c r="J200" t="str">
        <f>VLOOKUP(E200,Ref.!E:F,2,0)</f>
        <v>Vale-Transporte</v>
      </c>
      <c r="K200">
        <f t="shared" si="3"/>
        <v>7</v>
      </c>
    </row>
    <row r="201" spans="1:11" hidden="1" x14ac:dyDescent="0.25">
      <c r="A201" s="30">
        <v>45112</v>
      </c>
      <c r="B201" s="49">
        <v>45046</v>
      </c>
      <c r="C201" s="31" t="s">
        <v>1084</v>
      </c>
      <c r="D201" s="32" t="s">
        <v>1501</v>
      </c>
      <c r="E201" s="31" t="s">
        <v>249</v>
      </c>
      <c r="F201" s="33" t="s">
        <v>1508</v>
      </c>
      <c r="G201" s="36">
        <v>230</v>
      </c>
      <c r="H201" s="46" t="s">
        <v>1497</v>
      </c>
      <c r="J201" t="str">
        <f>VLOOKUP(E201,Ref.!E:F,2,0)</f>
        <v>Vale-Transporte</v>
      </c>
      <c r="K201">
        <f t="shared" si="3"/>
        <v>7</v>
      </c>
    </row>
    <row r="202" spans="1:11" hidden="1" x14ac:dyDescent="0.25">
      <c r="A202" s="30">
        <v>45112</v>
      </c>
      <c r="B202" s="49">
        <v>45046</v>
      </c>
      <c r="C202" s="31" t="s">
        <v>1084</v>
      </c>
      <c r="D202" s="32" t="s">
        <v>1501</v>
      </c>
      <c r="E202" s="31" t="s">
        <v>249</v>
      </c>
      <c r="F202" s="33" t="s">
        <v>1509</v>
      </c>
      <c r="G202" s="36">
        <v>464.6</v>
      </c>
      <c r="H202" s="46" t="s">
        <v>1497</v>
      </c>
      <c r="J202" t="str">
        <f>VLOOKUP(E202,Ref.!E:F,2,0)</f>
        <v>Vale-Transporte</v>
      </c>
      <c r="K202">
        <f t="shared" si="3"/>
        <v>7</v>
      </c>
    </row>
    <row r="203" spans="1:11" hidden="1" x14ac:dyDescent="0.25">
      <c r="A203" s="30">
        <v>45112</v>
      </c>
      <c r="B203" s="49">
        <v>45046</v>
      </c>
      <c r="C203" s="31" t="s">
        <v>1084</v>
      </c>
      <c r="D203" s="32" t="s">
        <v>1501</v>
      </c>
      <c r="E203" s="31" t="s">
        <v>249</v>
      </c>
      <c r="F203" s="33" t="s">
        <v>1510</v>
      </c>
      <c r="G203" s="36">
        <v>120</v>
      </c>
      <c r="H203" s="46" t="s">
        <v>1497</v>
      </c>
      <c r="J203" t="str">
        <f>VLOOKUP(E203,Ref.!E:F,2,0)</f>
        <v>Vale-Transporte</v>
      </c>
      <c r="K203">
        <f t="shared" si="3"/>
        <v>7</v>
      </c>
    </row>
    <row r="204" spans="1:11" hidden="1" x14ac:dyDescent="0.25">
      <c r="A204" s="30">
        <v>45112</v>
      </c>
      <c r="B204" s="49">
        <v>45046</v>
      </c>
      <c r="C204" s="31" t="s">
        <v>1084</v>
      </c>
      <c r="D204" s="32" t="s">
        <v>1501</v>
      </c>
      <c r="E204" s="31" t="s">
        <v>249</v>
      </c>
      <c r="F204" s="33" t="s">
        <v>1511</v>
      </c>
      <c r="G204" s="36">
        <v>193.20000000000002</v>
      </c>
      <c r="H204" s="46" t="s">
        <v>1497</v>
      </c>
      <c r="J204" t="str">
        <f>VLOOKUP(E204,Ref.!E:F,2,0)</f>
        <v>Vale-Transporte</v>
      </c>
      <c r="K204">
        <f t="shared" si="3"/>
        <v>7</v>
      </c>
    </row>
    <row r="205" spans="1:11" hidden="1" x14ac:dyDescent="0.25">
      <c r="A205" s="30">
        <v>45112</v>
      </c>
      <c r="B205" s="49">
        <v>45046</v>
      </c>
      <c r="C205" s="31" t="s">
        <v>1084</v>
      </c>
      <c r="D205" s="32" t="s">
        <v>1501</v>
      </c>
      <c r="E205" s="31" t="s">
        <v>249</v>
      </c>
      <c r="F205" s="33" t="s">
        <v>1512</v>
      </c>
      <c r="G205" s="36">
        <v>800</v>
      </c>
      <c r="H205" s="46" t="s">
        <v>1497</v>
      </c>
      <c r="J205" t="str">
        <f>VLOOKUP(E205,Ref.!E:F,2,0)</f>
        <v>Vale-Transporte</v>
      </c>
      <c r="K205">
        <f t="shared" si="3"/>
        <v>7</v>
      </c>
    </row>
    <row r="206" spans="1:11" hidden="1" x14ac:dyDescent="0.25">
      <c r="A206" s="30">
        <v>45112</v>
      </c>
      <c r="B206" s="49">
        <v>45046</v>
      </c>
      <c r="C206" s="31" t="s">
        <v>1084</v>
      </c>
      <c r="D206" s="32" t="s">
        <v>1501</v>
      </c>
      <c r="E206" s="31" t="s">
        <v>249</v>
      </c>
      <c r="F206" s="33" t="s">
        <v>1118</v>
      </c>
      <c r="G206" s="147">
        <v>5930</v>
      </c>
      <c r="H206" s="46" t="s">
        <v>1497</v>
      </c>
      <c r="J206" t="str">
        <f>VLOOKUP(E206,Ref.!E:F,2,0)</f>
        <v>Vale-Transporte</v>
      </c>
      <c r="K206">
        <f t="shared" si="3"/>
        <v>7</v>
      </c>
    </row>
    <row r="207" spans="1:11" hidden="1" x14ac:dyDescent="0.25">
      <c r="A207" s="30">
        <v>45113</v>
      </c>
      <c r="B207" s="49">
        <v>45107</v>
      </c>
      <c r="C207" s="31" t="s">
        <v>1284</v>
      </c>
      <c r="D207" s="32" t="s">
        <v>1105</v>
      </c>
      <c r="E207" s="31" t="s">
        <v>230</v>
      </c>
      <c r="F207" s="33" t="s">
        <v>1513</v>
      </c>
      <c r="G207" s="36">
        <v>4994.91</v>
      </c>
      <c r="H207" s="46">
        <v>65218</v>
      </c>
      <c r="J207" t="str">
        <f>VLOOKUP(E207,Ref.!E:F,2,0)</f>
        <v>Empréstimo Consignado</v>
      </c>
      <c r="K207">
        <f t="shared" si="3"/>
        <v>7</v>
      </c>
    </row>
    <row r="208" spans="1:11" hidden="1" x14ac:dyDescent="0.25">
      <c r="A208" s="30">
        <v>45113</v>
      </c>
      <c r="B208" s="49">
        <v>45107</v>
      </c>
      <c r="C208" s="31" t="s">
        <v>977</v>
      </c>
      <c r="D208" s="32" t="s">
        <v>1109</v>
      </c>
      <c r="E208" s="31" t="s">
        <v>236</v>
      </c>
      <c r="F208" s="33" t="s">
        <v>1110</v>
      </c>
      <c r="G208" s="36">
        <v>845258.48</v>
      </c>
      <c r="H208" s="46">
        <v>65234</v>
      </c>
      <c r="J208" t="str">
        <f>VLOOKUP(E208,Ref.!E:F,2,0)</f>
        <v>Ordenados</v>
      </c>
      <c r="K208">
        <f t="shared" si="3"/>
        <v>7</v>
      </c>
    </row>
    <row r="209" spans="1:11" hidden="1" x14ac:dyDescent="0.25">
      <c r="A209" s="30">
        <v>45114</v>
      </c>
      <c r="B209" s="146">
        <v>45086</v>
      </c>
      <c r="C209" s="31" t="s">
        <v>1514</v>
      </c>
      <c r="D209" s="32" t="s">
        <v>1515</v>
      </c>
      <c r="E209" s="31" t="s">
        <v>1184</v>
      </c>
      <c r="F209" s="33" t="s">
        <v>1516</v>
      </c>
      <c r="G209" s="36">
        <v>44602.6</v>
      </c>
      <c r="H209" s="46" t="s">
        <v>1517</v>
      </c>
      <c r="J209" t="str">
        <f>VLOOKUP(E209,Ref.!E:F,2,0)</f>
        <v>Medicamentos</v>
      </c>
      <c r="K209">
        <f t="shared" si="3"/>
        <v>7</v>
      </c>
    </row>
    <row r="210" spans="1:11" hidden="1" x14ac:dyDescent="0.25">
      <c r="A210" s="30">
        <v>45114</v>
      </c>
      <c r="B210" s="49">
        <v>45077</v>
      </c>
      <c r="C210" s="31" t="s">
        <v>1035</v>
      </c>
      <c r="D210" s="32" t="s">
        <v>1046</v>
      </c>
      <c r="E210" s="31" t="s">
        <v>222</v>
      </c>
      <c r="F210" s="33" t="s">
        <v>1518</v>
      </c>
      <c r="G210" s="147">
        <v>331.5</v>
      </c>
      <c r="H210" s="46" t="s">
        <v>1517</v>
      </c>
      <c r="J210" t="str">
        <f>VLOOKUP(E210,Ref.!E:F,2,0)</f>
        <v>Benefícios</v>
      </c>
      <c r="K210">
        <f t="shared" si="3"/>
        <v>7</v>
      </c>
    </row>
    <row r="211" spans="1:11" hidden="1" x14ac:dyDescent="0.25">
      <c r="A211" s="30">
        <v>45114</v>
      </c>
      <c r="B211" s="49">
        <v>45077</v>
      </c>
      <c r="C211" s="31" t="s">
        <v>1035</v>
      </c>
      <c r="D211" s="32" t="s">
        <v>1046</v>
      </c>
      <c r="E211" s="31" t="s">
        <v>222</v>
      </c>
      <c r="F211" s="33" t="s">
        <v>1104</v>
      </c>
      <c r="G211" s="147">
        <v>442</v>
      </c>
      <c r="H211" s="46" t="s">
        <v>1517</v>
      </c>
      <c r="J211" t="str">
        <f>VLOOKUP(E211,Ref.!E:F,2,0)</f>
        <v>Benefícios</v>
      </c>
      <c r="K211">
        <f t="shared" si="3"/>
        <v>7</v>
      </c>
    </row>
    <row r="212" spans="1:11" hidden="1" x14ac:dyDescent="0.25">
      <c r="A212" s="30">
        <v>45114</v>
      </c>
      <c r="B212" s="49">
        <v>45077</v>
      </c>
      <c r="C212" s="31" t="s">
        <v>1035</v>
      </c>
      <c r="D212" s="32" t="s">
        <v>1046</v>
      </c>
      <c r="E212" s="31" t="s">
        <v>222</v>
      </c>
      <c r="F212" s="33" t="s">
        <v>1519</v>
      </c>
      <c r="G212" s="147">
        <v>442</v>
      </c>
      <c r="H212" s="46" t="s">
        <v>1517</v>
      </c>
      <c r="J212" t="str">
        <f>VLOOKUP(E212,Ref.!E:F,2,0)</f>
        <v>Benefícios</v>
      </c>
      <c r="K212">
        <f t="shared" si="3"/>
        <v>7</v>
      </c>
    </row>
    <row r="213" spans="1:11" hidden="1" x14ac:dyDescent="0.25">
      <c r="A213" s="30">
        <v>45114</v>
      </c>
      <c r="B213" s="49">
        <v>45077</v>
      </c>
      <c r="C213" s="31" t="s">
        <v>1035</v>
      </c>
      <c r="D213" s="32" t="s">
        <v>1046</v>
      </c>
      <c r="E213" s="31" t="s">
        <v>222</v>
      </c>
      <c r="F213" s="33" t="s">
        <v>1520</v>
      </c>
      <c r="G213" s="147">
        <v>147.30000000000001</v>
      </c>
      <c r="H213" s="46" t="s">
        <v>1517</v>
      </c>
      <c r="J213" t="str">
        <f>VLOOKUP(E213,Ref.!E:F,2,0)</f>
        <v>Benefícios</v>
      </c>
      <c r="K213">
        <f t="shared" si="3"/>
        <v>7</v>
      </c>
    </row>
    <row r="214" spans="1:11" hidden="1" x14ac:dyDescent="0.25">
      <c r="A214" s="30">
        <v>45114</v>
      </c>
      <c r="B214" s="49">
        <v>45077</v>
      </c>
      <c r="C214" s="31" t="s">
        <v>1035</v>
      </c>
      <c r="D214" s="32" t="s">
        <v>1046</v>
      </c>
      <c r="E214" s="31" t="s">
        <v>222</v>
      </c>
      <c r="F214" s="33" t="s">
        <v>1521</v>
      </c>
      <c r="G214" s="147">
        <v>331.5</v>
      </c>
      <c r="H214" s="46" t="s">
        <v>1517</v>
      </c>
      <c r="J214" t="str">
        <f>VLOOKUP(E214,Ref.!E:F,2,0)</f>
        <v>Benefícios</v>
      </c>
      <c r="K214">
        <f t="shared" si="3"/>
        <v>7</v>
      </c>
    </row>
    <row r="215" spans="1:11" hidden="1" x14ac:dyDescent="0.25">
      <c r="A215" s="30">
        <v>45114</v>
      </c>
      <c r="B215" s="49">
        <v>45077</v>
      </c>
      <c r="C215" s="31" t="s">
        <v>1035</v>
      </c>
      <c r="D215" s="32" t="s">
        <v>1046</v>
      </c>
      <c r="E215" s="31" t="s">
        <v>222</v>
      </c>
      <c r="F215" s="33" t="s">
        <v>1522</v>
      </c>
      <c r="G215" s="147">
        <v>884</v>
      </c>
      <c r="H215" s="46" t="s">
        <v>1517</v>
      </c>
      <c r="J215" t="str">
        <f>VLOOKUP(E215,Ref.!E:F,2,0)</f>
        <v>Benefícios</v>
      </c>
      <c r="K215">
        <f t="shared" si="3"/>
        <v>7</v>
      </c>
    </row>
    <row r="216" spans="1:11" hidden="1" x14ac:dyDescent="0.25">
      <c r="A216" s="30">
        <v>45114</v>
      </c>
      <c r="B216" s="49">
        <v>45107</v>
      </c>
      <c r="C216" s="31" t="s">
        <v>1011</v>
      </c>
      <c r="D216" s="32" t="s">
        <v>1105</v>
      </c>
      <c r="E216" s="31" t="s">
        <v>230</v>
      </c>
      <c r="F216" s="33" t="s">
        <v>1106</v>
      </c>
      <c r="G216" s="36">
        <v>11124.19</v>
      </c>
      <c r="H216" s="46" t="s">
        <v>1523</v>
      </c>
      <c r="J216" t="str">
        <f>VLOOKUP(E216,Ref.!E:F,2,0)</f>
        <v>Empréstimo Consignado</v>
      </c>
      <c r="K216">
        <f t="shared" si="3"/>
        <v>7</v>
      </c>
    </row>
    <row r="217" spans="1:11" hidden="1" x14ac:dyDescent="0.25">
      <c r="A217" s="30">
        <v>45114</v>
      </c>
      <c r="B217" s="49">
        <v>45138</v>
      </c>
      <c r="C217" s="31" t="s">
        <v>990</v>
      </c>
      <c r="D217" s="32" t="s">
        <v>1096</v>
      </c>
      <c r="E217" s="31" t="s">
        <v>232</v>
      </c>
      <c r="F217" s="33" t="s">
        <v>992</v>
      </c>
      <c r="G217" s="36">
        <v>17719.420000000002</v>
      </c>
      <c r="H217" s="46" t="s">
        <v>1523</v>
      </c>
      <c r="J217" t="str">
        <f>VLOOKUP(E217,Ref.!E:F,2,0)</f>
        <v>Férias</v>
      </c>
      <c r="K217">
        <f t="shared" si="3"/>
        <v>7</v>
      </c>
    </row>
    <row r="218" spans="1:11" hidden="1" x14ac:dyDescent="0.25">
      <c r="A218" s="30">
        <v>45114</v>
      </c>
      <c r="B218" s="49">
        <v>45107</v>
      </c>
      <c r="C218" s="31" t="s">
        <v>980</v>
      </c>
      <c r="D218" s="32" t="s">
        <v>1107</v>
      </c>
      <c r="E218" s="31" t="s">
        <v>234</v>
      </c>
      <c r="F218" s="33" t="s">
        <v>1108</v>
      </c>
      <c r="G218" s="36">
        <v>92293.37</v>
      </c>
      <c r="H218" s="46" t="s">
        <v>1517</v>
      </c>
      <c r="J218" t="str">
        <f>VLOOKUP(E218,Ref.!E:F,2,0)</f>
        <v>Encargos Sociais</v>
      </c>
      <c r="K218">
        <f t="shared" si="3"/>
        <v>7</v>
      </c>
    </row>
    <row r="219" spans="1:11" hidden="1" x14ac:dyDescent="0.25">
      <c r="A219" s="30">
        <v>45117</v>
      </c>
      <c r="B219" s="146">
        <v>45082</v>
      </c>
      <c r="C219" s="31" t="s">
        <v>1524</v>
      </c>
      <c r="D219" s="32" t="s">
        <v>1525</v>
      </c>
      <c r="E219" s="31" t="s">
        <v>191</v>
      </c>
      <c r="F219" s="33" t="s">
        <v>1526</v>
      </c>
      <c r="G219" s="36">
        <v>10377.5</v>
      </c>
      <c r="H219" s="46" t="s">
        <v>1527</v>
      </c>
      <c r="J219" t="str">
        <f>VLOOKUP(E219,Ref.!E:F,2,0)</f>
        <v>Higiene e Limpeza</v>
      </c>
      <c r="K219">
        <f t="shared" si="3"/>
        <v>7</v>
      </c>
    </row>
    <row r="220" spans="1:11" hidden="1" x14ac:dyDescent="0.25">
      <c r="A220" s="30">
        <v>45117</v>
      </c>
      <c r="B220" s="49">
        <v>45107</v>
      </c>
      <c r="C220" s="31" t="s">
        <v>984</v>
      </c>
      <c r="D220" s="32" t="s">
        <v>1113</v>
      </c>
      <c r="E220" s="31" t="s">
        <v>247</v>
      </c>
      <c r="F220" s="33" t="s">
        <v>1115</v>
      </c>
      <c r="G220" s="36">
        <v>1319.77</v>
      </c>
      <c r="H220" s="46" t="s">
        <v>1528</v>
      </c>
      <c r="J220" t="str">
        <f>VLOOKUP(E220,Ref.!E:F,2,0)</f>
        <v>Sindical</v>
      </c>
      <c r="K220">
        <f t="shared" si="3"/>
        <v>7</v>
      </c>
    </row>
    <row r="221" spans="1:11" hidden="1" x14ac:dyDescent="0.25">
      <c r="A221" s="30">
        <v>45117</v>
      </c>
      <c r="B221" s="49">
        <v>45107</v>
      </c>
      <c r="C221" s="31" t="s">
        <v>984</v>
      </c>
      <c r="D221" s="32" t="s">
        <v>1113</v>
      </c>
      <c r="E221" s="31" t="s">
        <v>247</v>
      </c>
      <c r="F221" s="33" t="s">
        <v>1114</v>
      </c>
      <c r="G221" s="36">
        <v>58.910000000000004</v>
      </c>
      <c r="H221" s="46" t="s">
        <v>1528</v>
      </c>
      <c r="J221" t="str">
        <f>VLOOKUP(E221,Ref.!E:F,2,0)</f>
        <v>Sindical</v>
      </c>
      <c r="K221">
        <f t="shared" si="3"/>
        <v>7</v>
      </c>
    </row>
    <row r="222" spans="1:11" hidden="1" x14ac:dyDescent="0.25">
      <c r="A222" s="30">
        <v>45117</v>
      </c>
      <c r="B222" s="49">
        <v>45107</v>
      </c>
      <c r="C222" s="31" t="s">
        <v>1286</v>
      </c>
      <c r="D222" s="32" t="s">
        <v>1529</v>
      </c>
      <c r="E222" s="31" t="s">
        <v>247</v>
      </c>
      <c r="F222" s="33" t="s">
        <v>1530</v>
      </c>
      <c r="G222" s="148">
        <v>8.42</v>
      </c>
      <c r="H222" s="46" t="s">
        <v>1527</v>
      </c>
      <c r="J222" t="str">
        <f>VLOOKUP(E222,Ref.!E:F,2,0)</f>
        <v>Sindical</v>
      </c>
      <c r="K222">
        <f t="shared" si="3"/>
        <v>7</v>
      </c>
    </row>
    <row r="223" spans="1:11" hidden="1" x14ac:dyDescent="0.25">
      <c r="A223" s="30">
        <v>45121</v>
      </c>
      <c r="B223" s="49">
        <v>45107</v>
      </c>
      <c r="C223" s="31" t="s">
        <v>1320</v>
      </c>
      <c r="D223" s="32" t="s">
        <v>1116</v>
      </c>
      <c r="E223" s="31" t="s">
        <v>247</v>
      </c>
      <c r="F223" s="33" t="s">
        <v>1018</v>
      </c>
      <c r="G223" s="36">
        <v>20</v>
      </c>
      <c r="H223" s="46">
        <v>39996</v>
      </c>
      <c r="J223" t="str">
        <f>VLOOKUP(E223,Ref.!E:F,2,0)</f>
        <v>Sindical</v>
      </c>
      <c r="K223">
        <f t="shared" si="3"/>
        <v>7</v>
      </c>
    </row>
    <row r="224" spans="1:11" hidden="1" x14ac:dyDescent="0.25">
      <c r="A224" s="30">
        <v>45125</v>
      </c>
      <c r="B224" s="146">
        <v>45077</v>
      </c>
      <c r="C224" s="31" t="s">
        <v>1531</v>
      </c>
      <c r="D224" s="32" t="s">
        <v>1532</v>
      </c>
      <c r="E224" s="31" t="s">
        <v>191</v>
      </c>
      <c r="F224" s="33" t="s">
        <v>1533</v>
      </c>
      <c r="G224" s="148">
        <v>2628</v>
      </c>
      <c r="H224" s="46" t="s">
        <v>1534</v>
      </c>
      <c r="J224" t="str">
        <f>VLOOKUP(E224,Ref.!E:F,2,0)</f>
        <v>Higiene e Limpeza</v>
      </c>
      <c r="K224">
        <f t="shared" si="3"/>
        <v>7</v>
      </c>
    </row>
    <row r="225" spans="1:11" hidden="1" x14ac:dyDescent="0.25">
      <c r="A225" s="30">
        <v>45125</v>
      </c>
      <c r="B225" s="146">
        <v>45043</v>
      </c>
      <c r="C225" s="31" t="s">
        <v>1531</v>
      </c>
      <c r="D225" s="32" t="s">
        <v>1535</v>
      </c>
      <c r="E225" s="31" t="s">
        <v>191</v>
      </c>
      <c r="F225" s="33" t="s">
        <v>1533</v>
      </c>
      <c r="G225" s="36">
        <v>4380</v>
      </c>
      <c r="H225" s="46" t="s">
        <v>1534</v>
      </c>
      <c r="J225" t="str">
        <f>VLOOKUP(E225,Ref.!E:F,2,0)</f>
        <v>Higiene e Limpeza</v>
      </c>
      <c r="K225">
        <f t="shared" si="3"/>
        <v>7</v>
      </c>
    </row>
    <row r="226" spans="1:11" hidden="1" x14ac:dyDescent="0.25">
      <c r="A226" s="30">
        <v>45125</v>
      </c>
      <c r="B226" s="146">
        <v>45057</v>
      </c>
      <c r="C226" s="31" t="s">
        <v>1524</v>
      </c>
      <c r="D226" s="32" t="s">
        <v>1536</v>
      </c>
      <c r="E226" s="31" t="s">
        <v>191</v>
      </c>
      <c r="F226" s="33" t="s">
        <v>1526</v>
      </c>
      <c r="G226" s="148">
        <v>10377.5</v>
      </c>
      <c r="H226" s="46" t="s">
        <v>1534</v>
      </c>
      <c r="J226" t="str">
        <f>VLOOKUP(E226,Ref.!E:F,2,0)</f>
        <v>Higiene e Limpeza</v>
      </c>
      <c r="K226">
        <f t="shared" si="3"/>
        <v>7</v>
      </c>
    </row>
    <row r="227" spans="1:11" hidden="1" x14ac:dyDescent="0.25">
      <c r="A227" s="30">
        <v>45125</v>
      </c>
      <c r="B227" s="49">
        <v>45138</v>
      </c>
      <c r="C227" s="31" t="s">
        <v>990</v>
      </c>
      <c r="D227" s="32" t="s">
        <v>1096</v>
      </c>
      <c r="E227" s="31" t="s">
        <v>232</v>
      </c>
      <c r="F227" s="33" t="s">
        <v>992</v>
      </c>
      <c r="G227" s="36">
        <v>3143.35</v>
      </c>
      <c r="H227" s="46">
        <v>23875</v>
      </c>
      <c r="J227" t="str">
        <f>VLOOKUP(E227,Ref.!E:F,2,0)</f>
        <v>Férias</v>
      </c>
      <c r="K227">
        <f t="shared" si="3"/>
        <v>7</v>
      </c>
    </row>
    <row r="228" spans="1:11" hidden="1" x14ac:dyDescent="0.25">
      <c r="A228" s="30">
        <v>45127</v>
      </c>
      <c r="B228" s="49">
        <v>45107</v>
      </c>
      <c r="C228" s="31" t="s">
        <v>993</v>
      </c>
      <c r="D228" s="32" t="s">
        <v>1111</v>
      </c>
      <c r="E228" s="31" t="s">
        <v>237</v>
      </c>
      <c r="F228" s="33" t="s">
        <v>1294</v>
      </c>
      <c r="G228" s="36">
        <v>99034.21</v>
      </c>
      <c r="H228" s="35" t="s">
        <v>1537</v>
      </c>
      <c r="J228" t="str">
        <f>VLOOKUP(E228,Ref.!E:F,2,0)</f>
        <v>Encargos Sociais</v>
      </c>
      <c r="K228">
        <f t="shared" si="3"/>
        <v>7</v>
      </c>
    </row>
    <row r="229" spans="1:11" hidden="1" x14ac:dyDescent="0.25">
      <c r="A229" s="30">
        <v>45127</v>
      </c>
      <c r="B229" s="49">
        <v>45107</v>
      </c>
      <c r="C229" s="31" t="s">
        <v>996</v>
      </c>
      <c r="D229" s="32" t="s">
        <v>1112</v>
      </c>
      <c r="E229" s="31" t="s">
        <v>239</v>
      </c>
      <c r="F229" s="33" t="s">
        <v>1296</v>
      </c>
      <c r="G229" s="36">
        <v>66659.350000000006</v>
      </c>
      <c r="H229" s="35" t="s">
        <v>1537</v>
      </c>
      <c r="J229" t="str">
        <f>VLOOKUP(E229,Ref.!E:F,2,0)</f>
        <v>Encargos Sociais</v>
      </c>
      <c r="K229">
        <f t="shared" si="3"/>
        <v>7</v>
      </c>
    </row>
    <row r="230" spans="1:11" hidden="1" x14ac:dyDescent="0.25">
      <c r="A230" s="30">
        <v>45131</v>
      </c>
      <c r="B230" s="49">
        <v>45138</v>
      </c>
      <c r="C230" s="31" t="s">
        <v>1278</v>
      </c>
      <c r="D230" s="32" t="s">
        <v>1499</v>
      </c>
      <c r="E230" s="31" t="s">
        <v>246</v>
      </c>
      <c r="F230" s="33" t="s">
        <v>1538</v>
      </c>
      <c r="G230" s="36">
        <v>1256.67</v>
      </c>
      <c r="H230" s="35" t="s">
        <v>1539</v>
      </c>
      <c r="J230" t="str">
        <f>VLOOKUP(E230,Ref.!E:F,2,0)</f>
        <v>Rescisões com Encargos</v>
      </c>
      <c r="K230">
        <f t="shared" si="3"/>
        <v>7</v>
      </c>
    </row>
    <row r="231" spans="1:11" hidden="1" x14ac:dyDescent="0.25">
      <c r="A231" s="30">
        <v>45133</v>
      </c>
      <c r="B231" s="49">
        <f t="shared" ref="B231:B239" si="4">A231</f>
        <v>45133</v>
      </c>
      <c r="C231" s="31" t="s">
        <v>1084</v>
      </c>
      <c r="D231" s="32" t="s">
        <v>1540</v>
      </c>
      <c r="E231" s="31" t="s">
        <v>249</v>
      </c>
      <c r="F231" s="33" t="s">
        <v>1119</v>
      </c>
      <c r="G231" s="36">
        <v>8350</v>
      </c>
      <c r="H231" s="35" t="s">
        <v>1541</v>
      </c>
      <c r="J231" t="str">
        <f>VLOOKUP(E231,Ref.!E:F,2,0)</f>
        <v>Vale-Transporte</v>
      </c>
      <c r="K231">
        <f t="shared" si="3"/>
        <v>7</v>
      </c>
    </row>
    <row r="232" spans="1:11" hidden="1" x14ac:dyDescent="0.25">
      <c r="A232" s="30">
        <v>45133</v>
      </c>
      <c r="B232" s="49">
        <f t="shared" si="4"/>
        <v>45133</v>
      </c>
      <c r="C232" s="31" t="s">
        <v>1084</v>
      </c>
      <c r="D232" s="32" t="s">
        <v>1540</v>
      </c>
      <c r="E232" s="31" t="s">
        <v>249</v>
      </c>
      <c r="F232" s="33" t="s">
        <v>1542</v>
      </c>
      <c r="G232" s="36">
        <v>264</v>
      </c>
      <c r="H232" s="35" t="s">
        <v>1541</v>
      </c>
      <c r="J232" t="str">
        <f>VLOOKUP(E232,Ref.!E:F,2,0)</f>
        <v>Vale-Transporte</v>
      </c>
      <c r="K232">
        <f t="shared" si="3"/>
        <v>7</v>
      </c>
    </row>
    <row r="233" spans="1:11" hidden="1" x14ac:dyDescent="0.25">
      <c r="A233" s="30">
        <v>45133</v>
      </c>
      <c r="B233" s="49">
        <f t="shared" si="4"/>
        <v>45133</v>
      </c>
      <c r="C233" s="31" t="s">
        <v>1084</v>
      </c>
      <c r="D233" s="32" t="s">
        <v>1540</v>
      </c>
      <c r="E233" s="31" t="s">
        <v>249</v>
      </c>
      <c r="F233" s="33" t="s">
        <v>1543</v>
      </c>
      <c r="G233" s="36">
        <v>96</v>
      </c>
      <c r="H233" s="35" t="s">
        <v>1541</v>
      </c>
      <c r="J233" t="str">
        <f>VLOOKUP(E233,Ref.!E:F,2,0)</f>
        <v>Vale-Transporte</v>
      </c>
      <c r="K233">
        <f t="shared" si="3"/>
        <v>7</v>
      </c>
    </row>
    <row r="234" spans="1:11" hidden="1" x14ac:dyDescent="0.25">
      <c r="A234" s="30">
        <v>45133</v>
      </c>
      <c r="B234" s="49">
        <f t="shared" si="4"/>
        <v>45133</v>
      </c>
      <c r="C234" s="31" t="s">
        <v>1084</v>
      </c>
      <c r="D234" s="32" t="s">
        <v>1540</v>
      </c>
      <c r="E234" s="31" t="s">
        <v>249</v>
      </c>
      <c r="F234" s="33" t="s">
        <v>1544</v>
      </c>
      <c r="G234" s="36">
        <v>260</v>
      </c>
      <c r="H234" s="35" t="s">
        <v>1541</v>
      </c>
      <c r="J234" t="str">
        <f>VLOOKUP(E234,Ref.!E:F,2,0)</f>
        <v>Vale-Transporte</v>
      </c>
      <c r="K234">
        <f t="shared" ref="K234:K297" si="5">MONTH(A234)</f>
        <v>7</v>
      </c>
    </row>
    <row r="235" spans="1:11" hidden="1" x14ac:dyDescent="0.25">
      <c r="A235" s="30">
        <v>45133</v>
      </c>
      <c r="B235" s="49">
        <f t="shared" si="4"/>
        <v>45133</v>
      </c>
      <c r="C235" s="31" t="s">
        <v>1084</v>
      </c>
      <c r="D235" s="32" t="s">
        <v>1540</v>
      </c>
      <c r="E235" s="31" t="s">
        <v>249</v>
      </c>
      <c r="F235" s="33" t="s">
        <v>1545</v>
      </c>
      <c r="G235" s="36">
        <v>418.6</v>
      </c>
      <c r="H235" s="35" t="s">
        <v>1541</v>
      </c>
      <c r="J235" t="str">
        <f>VLOOKUP(E235,Ref.!E:F,2,0)</f>
        <v>Vale-Transporte</v>
      </c>
      <c r="K235">
        <f t="shared" si="5"/>
        <v>7</v>
      </c>
    </row>
    <row r="236" spans="1:11" hidden="1" x14ac:dyDescent="0.25">
      <c r="A236" s="30">
        <v>45133</v>
      </c>
      <c r="B236" s="49">
        <f t="shared" si="4"/>
        <v>45133</v>
      </c>
      <c r="C236" s="31" t="s">
        <v>1084</v>
      </c>
      <c r="D236" s="32" t="s">
        <v>1540</v>
      </c>
      <c r="E236" s="31" t="s">
        <v>249</v>
      </c>
      <c r="F236" s="33" t="s">
        <v>1546</v>
      </c>
      <c r="G236" s="36">
        <v>260</v>
      </c>
      <c r="H236" s="35" t="s">
        <v>1541</v>
      </c>
      <c r="J236" t="str">
        <f>VLOOKUP(E236,Ref.!E:F,2,0)</f>
        <v>Vale-Transporte</v>
      </c>
      <c r="K236">
        <f t="shared" si="5"/>
        <v>7</v>
      </c>
    </row>
    <row r="237" spans="1:11" hidden="1" x14ac:dyDescent="0.25">
      <c r="A237" s="30">
        <v>45133</v>
      </c>
      <c r="B237" s="49">
        <f t="shared" si="4"/>
        <v>45133</v>
      </c>
      <c r="C237" s="31" t="s">
        <v>1084</v>
      </c>
      <c r="D237" s="32" t="s">
        <v>1540</v>
      </c>
      <c r="E237" s="31" t="s">
        <v>249</v>
      </c>
      <c r="F237" s="33" t="s">
        <v>1547</v>
      </c>
      <c r="G237" s="36">
        <v>864</v>
      </c>
      <c r="H237" s="35" t="s">
        <v>1541</v>
      </c>
      <c r="J237" t="str">
        <f>VLOOKUP(E237,Ref.!E:F,2,0)</f>
        <v>Vale-Transporte</v>
      </c>
      <c r="K237">
        <f t="shared" si="5"/>
        <v>7</v>
      </c>
    </row>
    <row r="238" spans="1:11" hidden="1" x14ac:dyDescent="0.25">
      <c r="A238" s="30">
        <v>45133</v>
      </c>
      <c r="B238" s="49">
        <f t="shared" si="4"/>
        <v>45133</v>
      </c>
      <c r="C238" s="31" t="s">
        <v>1084</v>
      </c>
      <c r="D238" s="32" t="s">
        <v>1540</v>
      </c>
      <c r="E238" s="31" t="s">
        <v>249</v>
      </c>
      <c r="F238" s="33" t="s">
        <v>1548</v>
      </c>
      <c r="G238" s="36">
        <v>576.4</v>
      </c>
      <c r="H238" s="35" t="s">
        <v>1541</v>
      </c>
      <c r="J238" t="str">
        <f>VLOOKUP(E238,Ref.!E:F,2,0)</f>
        <v>Vale-Transporte</v>
      </c>
      <c r="K238">
        <f t="shared" si="5"/>
        <v>7</v>
      </c>
    </row>
    <row r="239" spans="1:11" hidden="1" x14ac:dyDescent="0.25">
      <c r="A239" s="30">
        <v>45133</v>
      </c>
      <c r="B239" s="49">
        <f t="shared" si="4"/>
        <v>45133</v>
      </c>
      <c r="C239" s="31" t="s">
        <v>1084</v>
      </c>
      <c r="D239" s="32" t="s">
        <v>1540</v>
      </c>
      <c r="E239" s="31" t="s">
        <v>249</v>
      </c>
      <c r="F239" s="33" t="s">
        <v>1549</v>
      </c>
      <c r="G239" s="36">
        <v>6190.4000000000005</v>
      </c>
      <c r="H239" s="35" t="s">
        <v>1541</v>
      </c>
      <c r="J239" t="str">
        <f>VLOOKUP(E239,Ref.!E:F,2,0)</f>
        <v>Vale-Transporte</v>
      </c>
      <c r="K239">
        <f t="shared" si="5"/>
        <v>7</v>
      </c>
    </row>
    <row r="240" spans="1:11" hidden="1" x14ac:dyDescent="0.25">
      <c r="A240" s="30">
        <v>45135</v>
      </c>
      <c r="B240" s="146">
        <v>45105</v>
      </c>
      <c r="C240" s="31" t="s">
        <v>1550</v>
      </c>
      <c r="D240" s="32" t="s">
        <v>1551</v>
      </c>
      <c r="E240" s="31" t="s">
        <v>1184</v>
      </c>
      <c r="F240" s="33" t="s">
        <v>1552</v>
      </c>
      <c r="G240" s="36">
        <v>69500</v>
      </c>
      <c r="H240" s="35" t="s">
        <v>1553</v>
      </c>
      <c r="J240" t="str">
        <f>VLOOKUP(E240,Ref.!E:F,2,0)</f>
        <v>Medicamentos</v>
      </c>
      <c r="K240">
        <f t="shared" si="5"/>
        <v>7</v>
      </c>
    </row>
    <row r="241" spans="1:11" hidden="1" x14ac:dyDescent="0.25">
      <c r="A241" s="30">
        <v>45135</v>
      </c>
      <c r="B241" s="49">
        <v>45169</v>
      </c>
      <c r="C241" s="31" t="s">
        <v>990</v>
      </c>
      <c r="D241" s="32" t="s">
        <v>1127</v>
      </c>
      <c r="E241" s="31" t="s">
        <v>232</v>
      </c>
      <c r="F241" s="33" t="s">
        <v>992</v>
      </c>
      <c r="G241" s="36">
        <v>18870.45</v>
      </c>
      <c r="H241" s="35" t="s">
        <v>1554</v>
      </c>
      <c r="J241" t="str">
        <f>VLOOKUP(E241,Ref.!E:F,2,0)</f>
        <v>Férias</v>
      </c>
      <c r="K241">
        <f t="shared" si="5"/>
        <v>7</v>
      </c>
    </row>
    <row r="242" spans="1:11" hidden="1" x14ac:dyDescent="0.25">
      <c r="A242" s="30">
        <v>45135</v>
      </c>
      <c r="B242" s="49">
        <v>45138</v>
      </c>
      <c r="C242" s="31" t="s">
        <v>1278</v>
      </c>
      <c r="D242" s="32" t="s">
        <v>1499</v>
      </c>
      <c r="E242" s="31" t="s">
        <v>246</v>
      </c>
      <c r="F242" s="33" t="s">
        <v>1555</v>
      </c>
      <c r="G242" s="36">
        <v>1843.8</v>
      </c>
      <c r="H242" s="35" t="s">
        <v>1554</v>
      </c>
      <c r="J242" t="str">
        <f>VLOOKUP(E242,Ref.!E:F,2,0)</f>
        <v>Rescisões com Encargos</v>
      </c>
      <c r="K242">
        <f t="shared" si="5"/>
        <v>7</v>
      </c>
    </row>
    <row r="243" spans="1:11" hidden="1" x14ac:dyDescent="0.25">
      <c r="A243" s="30">
        <v>45114</v>
      </c>
      <c r="B243" s="30"/>
      <c r="C243" s="31" t="s">
        <v>1556</v>
      </c>
      <c r="D243" s="32"/>
      <c r="E243" s="31" t="s">
        <v>151</v>
      </c>
      <c r="F243" s="31"/>
      <c r="G243" s="42">
        <v>2356510.52</v>
      </c>
      <c r="H243" s="35" t="s">
        <v>1557</v>
      </c>
      <c r="J243" t="str">
        <f>VLOOKUP(E243,Ref.!E:F,2,0)</f>
        <v>Repasse Convênio</v>
      </c>
      <c r="K243">
        <f t="shared" si="5"/>
        <v>7</v>
      </c>
    </row>
    <row r="244" spans="1:11" hidden="1" x14ac:dyDescent="0.25">
      <c r="A244" s="144">
        <v>45138</v>
      </c>
      <c r="B244" s="144"/>
      <c r="C244" s="31" t="s">
        <v>1003</v>
      </c>
      <c r="D244" s="43"/>
      <c r="E244" s="31" t="s">
        <v>251</v>
      </c>
      <c r="F244" s="31"/>
      <c r="G244" s="34">
        <v>80651.3</v>
      </c>
      <c r="H244" s="35"/>
      <c r="J244" t="str">
        <f>VLOOKUP(E244,Ref.!E:F,2,0)</f>
        <v>Receitas Financeiras</v>
      </c>
      <c r="K244">
        <f t="shared" si="5"/>
        <v>7</v>
      </c>
    </row>
    <row r="245" spans="1:11" hidden="1" x14ac:dyDescent="0.25">
      <c r="A245" s="144">
        <v>45138</v>
      </c>
      <c r="B245" s="144"/>
      <c r="C245" s="31" t="s">
        <v>1003</v>
      </c>
      <c r="D245" s="43"/>
      <c r="E245" s="31" t="s">
        <v>251</v>
      </c>
      <c r="F245" s="31"/>
      <c r="G245" s="34">
        <v>8837.5300000000007</v>
      </c>
      <c r="H245" s="35"/>
      <c r="J245" t="str">
        <f>VLOOKUP(E245,Ref.!E:F,2,0)</f>
        <v>Receitas Financeiras</v>
      </c>
      <c r="K245">
        <f t="shared" si="5"/>
        <v>7</v>
      </c>
    </row>
    <row r="246" spans="1:11" hidden="1" x14ac:dyDescent="0.25">
      <c r="A246" s="30">
        <v>45140</v>
      </c>
      <c r="B246" s="146">
        <v>45110</v>
      </c>
      <c r="C246" s="31" t="s">
        <v>1429</v>
      </c>
      <c r="D246" s="32">
        <v>742932</v>
      </c>
      <c r="E246" s="31" t="s">
        <v>1182</v>
      </c>
      <c r="F246" s="33" t="s">
        <v>1558</v>
      </c>
      <c r="G246" s="34">
        <v>78000</v>
      </c>
      <c r="H246" s="149" t="s">
        <v>1559</v>
      </c>
      <c r="J246" t="str">
        <f>VLOOKUP(E246,Ref.!E:F,2,0)</f>
        <v>Material Médico e Hospitalar</v>
      </c>
      <c r="K246">
        <f t="shared" si="5"/>
        <v>8</v>
      </c>
    </row>
    <row r="247" spans="1:11" hidden="1" x14ac:dyDescent="0.25">
      <c r="A247" s="30">
        <v>45140</v>
      </c>
      <c r="B247" s="146">
        <v>45110</v>
      </c>
      <c r="C247" s="31" t="s">
        <v>1403</v>
      </c>
      <c r="D247" s="32">
        <v>252844</v>
      </c>
      <c r="E247" s="31" t="s">
        <v>1182</v>
      </c>
      <c r="F247" s="33" t="s">
        <v>1476</v>
      </c>
      <c r="G247" s="34">
        <v>1988.56</v>
      </c>
      <c r="H247" s="149" t="s">
        <v>1559</v>
      </c>
      <c r="J247" t="str">
        <f>VLOOKUP(E247,Ref.!E:F,2,0)</f>
        <v>Material Médico e Hospitalar</v>
      </c>
      <c r="K247">
        <f t="shared" si="5"/>
        <v>8</v>
      </c>
    </row>
    <row r="248" spans="1:11" hidden="1" x14ac:dyDescent="0.25">
      <c r="A248" s="30">
        <v>45141</v>
      </c>
      <c r="B248" s="146">
        <v>45111</v>
      </c>
      <c r="C248" s="31" t="s">
        <v>1550</v>
      </c>
      <c r="D248" s="32">
        <v>3601963</v>
      </c>
      <c r="E248" s="31" t="s">
        <v>1184</v>
      </c>
      <c r="F248" s="33" t="s">
        <v>1552</v>
      </c>
      <c r="G248" s="34">
        <v>27800</v>
      </c>
      <c r="H248" s="149" t="s">
        <v>1560</v>
      </c>
      <c r="J248" t="str">
        <f>VLOOKUP(E248,Ref.!E:F,2,0)</f>
        <v>Medicamentos</v>
      </c>
      <c r="K248">
        <f t="shared" si="5"/>
        <v>8</v>
      </c>
    </row>
    <row r="249" spans="1:11" hidden="1" x14ac:dyDescent="0.25">
      <c r="A249" s="30">
        <v>45141</v>
      </c>
      <c r="B249" s="146">
        <v>45169</v>
      </c>
      <c r="C249" s="31" t="s">
        <v>1278</v>
      </c>
      <c r="D249" s="32" t="s">
        <v>1128</v>
      </c>
      <c r="E249" s="31" t="s">
        <v>246</v>
      </c>
      <c r="F249" s="33" t="s">
        <v>1561</v>
      </c>
      <c r="G249" s="34">
        <v>7123.8</v>
      </c>
      <c r="H249" s="149" t="s">
        <v>1562</v>
      </c>
      <c r="J249" t="str">
        <f>VLOOKUP(E249,Ref.!E:F,2,0)</f>
        <v>Rescisões com Encargos</v>
      </c>
      <c r="K249">
        <f t="shared" si="5"/>
        <v>8</v>
      </c>
    </row>
    <row r="250" spans="1:11" hidden="1" x14ac:dyDescent="0.25">
      <c r="A250" s="30">
        <v>45142</v>
      </c>
      <c r="B250" s="146">
        <v>45138</v>
      </c>
      <c r="C250" s="31" t="s">
        <v>1007</v>
      </c>
      <c r="D250" s="32" t="s">
        <v>1120</v>
      </c>
      <c r="E250" s="31" t="s">
        <v>230</v>
      </c>
      <c r="F250" s="33" t="s">
        <v>1121</v>
      </c>
      <c r="G250" s="34">
        <v>19020.7</v>
      </c>
      <c r="H250" s="149" t="s">
        <v>1563</v>
      </c>
      <c r="J250" t="str">
        <f>VLOOKUP(E250,Ref.!E:F,2,0)</f>
        <v>Empréstimo Consignado</v>
      </c>
      <c r="K250">
        <f t="shared" si="5"/>
        <v>8</v>
      </c>
    </row>
    <row r="251" spans="1:11" hidden="1" x14ac:dyDescent="0.25">
      <c r="A251" s="30">
        <v>45142</v>
      </c>
      <c r="B251" s="146">
        <v>45138</v>
      </c>
      <c r="C251" s="31" t="s">
        <v>1284</v>
      </c>
      <c r="D251" s="32" t="s">
        <v>1120</v>
      </c>
      <c r="E251" s="31" t="s">
        <v>230</v>
      </c>
      <c r="F251" s="33" t="s">
        <v>1126</v>
      </c>
      <c r="G251" s="34">
        <v>4994.91</v>
      </c>
      <c r="H251" s="149" t="s">
        <v>1564</v>
      </c>
      <c r="J251" t="str">
        <f>VLOOKUP(E251,Ref.!E:F,2,0)</f>
        <v>Empréstimo Consignado</v>
      </c>
      <c r="K251">
        <f t="shared" si="5"/>
        <v>8</v>
      </c>
    </row>
    <row r="252" spans="1:11" hidden="1" x14ac:dyDescent="0.25">
      <c r="A252" s="30">
        <v>45142</v>
      </c>
      <c r="B252" s="146">
        <v>45138</v>
      </c>
      <c r="C252" s="31" t="s">
        <v>977</v>
      </c>
      <c r="D252" s="32" t="s">
        <v>1122</v>
      </c>
      <c r="E252" s="31" t="s">
        <v>236</v>
      </c>
      <c r="F252" s="33" t="s">
        <v>1123</v>
      </c>
      <c r="G252" s="34">
        <v>868384.95000000007</v>
      </c>
      <c r="H252" s="149" t="s">
        <v>1565</v>
      </c>
      <c r="J252" t="str">
        <f>VLOOKUP(E252,Ref.!E:F,2,0)</f>
        <v>Ordenados</v>
      </c>
      <c r="K252">
        <f t="shared" si="5"/>
        <v>8</v>
      </c>
    </row>
    <row r="253" spans="1:11" hidden="1" x14ac:dyDescent="0.25">
      <c r="A253" s="30">
        <v>45142</v>
      </c>
      <c r="B253" s="146">
        <v>45138</v>
      </c>
      <c r="C253" s="31" t="s">
        <v>1343</v>
      </c>
      <c r="D253" s="32" t="s">
        <v>1566</v>
      </c>
      <c r="E253" s="31" t="s">
        <v>236</v>
      </c>
      <c r="F253" s="33" t="s">
        <v>1567</v>
      </c>
      <c r="G253" s="34">
        <v>65013.61</v>
      </c>
      <c r="H253" s="149" t="s">
        <v>1568</v>
      </c>
      <c r="J253" t="str">
        <f>VLOOKUP(E253,Ref.!E:F,2,0)</f>
        <v>Ordenados</v>
      </c>
      <c r="K253">
        <f t="shared" si="5"/>
        <v>8</v>
      </c>
    </row>
    <row r="254" spans="1:11" hidden="1" x14ac:dyDescent="0.25">
      <c r="A254" s="30">
        <v>45142</v>
      </c>
      <c r="B254" s="146">
        <v>45113</v>
      </c>
      <c r="C254" s="31" t="s">
        <v>1569</v>
      </c>
      <c r="D254" s="32">
        <v>123947</v>
      </c>
      <c r="E254" s="31" t="s">
        <v>256</v>
      </c>
      <c r="F254" s="33" t="s">
        <v>1570</v>
      </c>
      <c r="G254" s="34">
        <v>57089.71</v>
      </c>
      <c r="H254" s="149" t="s">
        <v>1571</v>
      </c>
      <c r="J254" t="str">
        <f>VLOOKUP(E254,Ref.!E:F,2,0)</f>
        <v>Serviços (Nutrição Parenteral)</v>
      </c>
      <c r="K254">
        <f t="shared" si="5"/>
        <v>8</v>
      </c>
    </row>
    <row r="255" spans="1:11" hidden="1" x14ac:dyDescent="0.25">
      <c r="A255" s="30">
        <v>45145</v>
      </c>
      <c r="B255" s="146">
        <v>45138</v>
      </c>
      <c r="C255" s="31" t="s">
        <v>1351</v>
      </c>
      <c r="D255" s="32" t="s">
        <v>1572</v>
      </c>
      <c r="E255" s="31" t="s">
        <v>234</v>
      </c>
      <c r="F255" s="33" t="s">
        <v>1573</v>
      </c>
      <c r="G255" s="34">
        <v>7798.42</v>
      </c>
      <c r="H255" s="149" t="s">
        <v>1574</v>
      </c>
      <c r="J255" t="str">
        <f>VLOOKUP(E255,Ref.!E:F,2,0)</f>
        <v>Encargos Sociais</v>
      </c>
      <c r="K255">
        <f t="shared" si="5"/>
        <v>8</v>
      </c>
    </row>
    <row r="256" spans="1:11" hidden="1" x14ac:dyDescent="0.25">
      <c r="A256" s="30">
        <v>45145</v>
      </c>
      <c r="B256" s="146">
        <v>45138</v>
      </c>
      <c r="C256" s="31" t="s">
        <v>980</v>
      </c>
      <c r="D256" s="32" t="s">
        <v>1124</v>
      </c>
      <c r="E256" s="31" t="s">
        <v>234</v>
      </c>
      <c r="F256" s="33" t="s">
        <v>1125</v>
      </c>
      <c r="G256" s="34">
        <v>94557.08</v>
      </c>
      <c r="H256" s="149" t="s">
        <v>1574</v>
      </c>
      <c r="J256" t="str">
        <f>VLOOKUP(E256,Ref.!E:F,2,0)</f>
        <v>Encargos Sociais</v>
      </c>
      <c r="K256">
        <f t="shared" si="5"/>
        <v>8</v>
      </c>
    </row>
    <row r="257" spans="1:11" hidden="1" x14ac:dyDescent="0.25">
      <c r="A257" s="30">
        <v>45146</v>
      </c>
      <c r="B257" s="146">
        <v>45138</v>
      </c>
      <c r="C257" s="31" t="s">
        <v>1011</v>
      </c>
      <c r="D257" s="32" t="s">
        <v>1120</v>
      </c>
      <c r="E257" s="31" t="s">
        <v>230</v>
      </c>
      <c r="F257" s="33" t="s">
        <v>1126</v>
      </c>
      <c r="G257" s="34">
        <v>11030.36</v>
      </c>
      <c r="H257" s="149" t="s">
        <v>1575</v>
      </c>
      <c r="J257" t="str">
        <f>VLOOKUP(E257,Ref.!E:F,2,0)</f>
        <v>Empréstimo Consignado</v>
      </c>
      <c r="K257">
        <f t="shared" si="5"/>
        <v>8</v>
      </c>
    </row>
    <row r="258" spans="1:11" hidden="1" x14ac:dyDescent="0.25">
      <c r="A258" s="30">
        <v>45146</v>
      </c>
      <c r="B258" s="146">
        <v>45169</v>
      </c>
      <c r="C258" s="31" t="s">
        <v>990</v>
      </c>
      <c r="D258" s="32" t="s">
        <v>1127</v>
      </c>
      <c r="E258" s="31" t="s">
        <v>232</v>
      </c>
      <c r="F258" s="33" t="s">
        <v>1024</v>
      </c>
      <c r="G258" s="34">
        <v>23900.23</v>
      </c>
      <c r="H258" s="149" t="s">
        <v>1575</v>
      </c>
      <c r="J258" t="str">
        <f>VLOOKUP(E258,Ref.!E:F,2,0)</f>
        <v>Férias</v>
      </c>
      <c r="K258">
        <f t="shared" si="5"/>
        <v>8</v>
      </c>
    </row>
    <row r="259" spans="1:11" hidden="1" x14ac:dyDescent="0.25">
      <c r="A259" s="30">
        <v>45147</v>
      </c>
      <c r="B259" s="146">
        <v>45117</v>
      </c>
      <c r="C259" s="31" t="s">
        <v>1576</v>
      </c>
      <c r="D259" s="32">
        <v>295</v>
      </c>
      <c r="E259" s="31" t="s">
        <v>205</v>
      </c>
      <c r="F259" s="33" t="s">
        <v>1577</v>
      </c>
      <c r="G259" s="34">
        <v>8750</v>
      </c>
      <c r="H259" s="149" t="s">
        <v>1578</v>
      </c>
      <c r="J259" t="str">
        <f>VLOOKUP(E259,Ref.!E:F,2,0)</f>
        <v>Outros Materiais de Consumo</v>
      </c>
      <c r="K259">
        <f t="shared" si="5"/>
        <v>8</v>
      </c>
    </row>
    <row r="260" spans="1:11" hidden="1" x14ac:dyDescent="0.25">
      <c r="A260" s="30">
        <v>45148</v>
      </c>
      <c r="B260" s="146">
        <v>45138</v>
      </c>
      <c r="C260" s="31" t="s">
        <v>984</v>
      </c>
      <c r="D260" s="32" t="s">
        <v>1129</v>
      </c>
      <c r="E260" s="31" t="s">
        <v>247</v>
      </c>
      <c r="F260" s="33" t="s">
        <v>1131</v>
      </c>
      <c r="G260" s="34">
        <v>1319.59</v>
      </c>
      <c r="H260" s="149" t="s">
        <v>1579</v>
      </c>
      <c r="J260" t="str">
        <f>VLOOKUP(E260,Ref.!E:F,2,0)</f>
        <v>Sindical</v>
      </c>
      <c r="K260">
        <f t="shared" si="5"/>
        <v>8</v>
      </c>
    </row>
    <row r="261" spans="1:11" hidden="1" x14ac:dyDescent="0.25">
      <c r="A261" s="30">
        <v>45148</v>
      </c>
      <c r="B261" s="146">
        <v>45138</v>
      </c>
      <c r="C261" s="31" t="s">
        <v>984</v>
      </c>
      <c r="D261" s="32" t="s">
        <v>1129</v>
      </c>
      <c r="E261" s="31" t="s">
        <v>247</v>
      </c>
      <c r="F261" s="33" t="s">
        <v>1130</v>
      </c>
      <c r="G261" s="34">
        <v>58.910000000000004</v>
      </c>
      <c r="H261" s="149" t="s">
        <v>1579</v>
      </c>
      <c r="J261" t="str">
        <f>VLOOKUP(E261,Ref.!E:F,2,0)</f>
        <v>Sindical</v>
      </c>
      <c r="K261">
        <f t="shared" si="5"/>
        <v>8</v>
      </c>
    </row>
    <row r="262" spans="1:11" hidden="1" x14ac:dyDescent="0.25">
      <c r="A262" s="30">
        <v>45148</v>
      </c>
      <c r="B262" s="146">
        <v>45138</v>
      </c>
      <c r="C262" s="31" t="s">
        <v>1286</v>
      </c>
      <c r="D262" s="32" t="s">
        <v>1580</v>
      </c>
      <c r="E262" s="31" t="s">
        <v>247</v>
      </c>
      <c r="F262" s="33" t="s">
        <v>1581</v>
      </c>
      <c r="G262" s="34">
        <v>8.42</v>
      </c>
      <c r="H262" s="149" t="s">
        <v>1582</v>
      </c>
      <c r="J262" t="str">
        <f>VLOOKUP(E262,Ref.!E:F,2,0)</f>
        <v>Sindical</v>
      </c>
      <c r="K262">
        <f t="shared" si="5"/>
        <v>8</v>
      </c>
    </row>
    <row r="263" spans="1:11" hidden="1" x14ac:dyDescent="0.25">
      <c r="A263" s="30">
        <v>45149</v>
      </c>
      <c r="B263" s="146">
        <v>45120</v>
      </c>
      <c r="C263" s="31" t="s">
        <v>1420</v>
      </c>
      <c r="D263" s="32">
        <v>96616</v>
      </c>
      <c r="E263" s="31" t="s">
        <v>1184</v>
      </c>
      <c r="F263" s="33" t="s">
        <v>1583</v>
      </c>
      <c r="G263" s="34">
        <v>50000</v>
      </c>
      <c r="H263" s="149" t="s">
        <v>1584</v>
      </c>
      <c r="J263" t="str">
        <f>VLOOKUP(E263,Ref.!E:F,2,0)</f>
        <v>Medicamentos</v>
      </c>
      <c r="K263">
        <f t="shared" si="5"/>
        <v>8</v>
      </c>
    </row>
    <row r="264" spans="1:11" hidden="1" x14ac:dyDescent="0.25">
      <c r="A264" s="30">
        <v>45152</v>
      </c>
      <c r="B264" s="146">
        <v>45138</v>
      </c>
      <c r="C264" s="31" t="s">
        <v>1320</v>
      </c>
      <c r="D264" s="32" t="s">
        <v>1132</v>
      </c>
      <c r="E264" s="31" t="s">
        <v>247</v>
      </c>
      <c r="F264" s="33" t="s">
        <v>1018</v>
      </c>
      <c r="G264" s="34">
        <v>20</v>
      </c>
      <c r="H264" s="149" t="s">
        <v>1585</v>
      </c>
      <c r="J264" t="str">
        <f>VLOOKUP(E264,Ref.!E:F,2,0)</f>
        <v>Sindical</v>
      </c>
      <c r="K264">
        <f t="shared" si="5"/>
        <v>8</v>
      </c>
    </row>
    <row r="265" spans="1:11" hidden="1" x14ac:dyDescent="0.25">
      <c r="A265" s="30">
        <v>45156</v>
      </c>
      <c r="B265" s="146">
        <v>45114</v>
      </c>
      <c r="C265" s="31" t="s">
        <v>1422</v>
      </c>
      <c r="D265" s="32">
        <v>148929</v>
      </c>
      <c r="E265" s="31" t="s">
        <v>1182</v>
      </c>
      <c r="F265" s="33" t="s">
        <v>1586</v>
      </c>
      <c r="G265" s="34">
        <v>1386</v>
      </c>
      <c r="H265" s="149" t="s">
        <v>1587</v>
      </c>
      <c r="J265" t="str">
        <f>VLOOKUP(E265,Ref.!E:F,2,0)</f>
        <v>Material Médico e Hospitalar</v>
      </c>
      <c r="K265">
        <f t="shared" si="5"/>
        <v>8</v>
      </c>
    </row>
    <row r="266" spans="1:11" hidden="1" x14ac:dyDescent="0.25">
      <c r="A266" s="30">
        <v>45156</v>
      </c>
      <c r="B266" s="146">
        <v>45128</v>
      </c>
      <c r="C266" s="31" t="s">
        <v>1422</v>
      </c>
      <c r="D266" s="32">
        <v>149753</v>
      </c>
      <c r="E266" s="31" t="s">
        <v>1182</v>
      </c>
      <c r="F266" s="33" t="s">
        <v>1586</v>
      </c>
      <c r="G266" s="34">
        <v>1134</v>
      </c>
      <c r="H266" s="149" t="s">
        <v>1587</v>
      </c>
      <c r="J266" t="str">
        <f>VLOOKUP(E266,Ref.!E:F,2,0)</f>
        <v>Material Médico e Hospitalar</v>
      </c>
      <c r="K266">
        <f t="shared" si="5"/>
        <v>8</v>
      </c>
    </row>
    <row r="267" spans="1:11" hidden="1" x14ac:dyDescent="0.25">
      <c r="A267" s="30">
        <v>45156</v>
      </c>
      <c r="B267" s="146">
        <v>45169</v>
      </c>
      <c r="C267" s="31" t="s">
        <v>990</v>
      </c>
      <c r="D267" s="32" t="s">
        <v>1127</v>
      </c>
      <c r="E267" s="31" t="s">
        <v>232</v>
      </c>
      <c r="F267" s="33" t="s">
        <v>992</v>
      </c>
      <c r="G267" s="34">
        <v>21217.920000000002</v>
      </c>
      <c r="H267" s="149" t="s">
        <v>1588</v>
      </c>
      <c r="J267" t="str">
        <f>VLOOKUP(E267,Ref.!E:F,2,0)</f>
        <v>Férias</v>
      </c>
      <c r="K267">
        <f t="shared" si="5"/>
        <v>8</v>
      </c>
    </row>
    <row r="268" spans="1:11" hidden="1" x14ac:dyDescent="0.25">
      <c r="A268" s="30">
        <v>45156</v>
      </c>
      <c r="B268" s="146">
        <v>45138</v>
      </c>
      <c r="C268" s="31" t="s">
        <v>993</v>
      </c>
      <c r="D268" s="32" t="s">
        <v>1133</v>
      </c>
      <c r="E268" s="31" t="s">
        <v>237</v>
      </c>
      <c r="F268" s="33" t="s">
        <v>1294</v>
      </c>
      <c r="G268" s="34">
        <v>118867.67</v>
      </c>
      <c r="H268" s="149" t="s">
        <v>1589</v>
      </c>
      <c r="J268" t="str">
        <f>VLOOKUP(E268,Ref.!E:F,2,0)</f>
        <v>Encargos Sociais</v>
      </c>
      <c r="K268">
        <f t="shared" si="5"/>
        <v>8</v>
      </c>
    </row>
    <row r="269" spans="1:11" hidden="1" x14ac:dyDescent="0.25">
      <c r="A269" s="30">
        <v>45156</v>
      </c>
      <c r="B269" s="146">
        <v>45138</v>
      </c>
      <c r="C269" s="31" t="s">
        <v>996</v>
      </c>
      <c r="D269" s="32" t="s">
        <v>1134</v>
      </c>
      <c r="E269" s="31" t="s">
        <v>239</v>
      </c>
      <c r="F269" s="33" t="s">
        <v>1296</v>
      </c>
      <c r="G269" s="34">
        <v>87789.85</v>
      </c>
      <c r="H269" s="149" t="s">
        <v>1589</v>
      </c>
      <c r="J269" t="str">
        <f>VLOOKUP(E269,Ref.!E:F,2,0)</f>
        <v>Encargos Sociais</v>
      </c>
      <c r="K269">
        <f t="shared" si="5"/>
        <v>8</v>
      </c>
    </row>
    <row r="270" spans="1:11" hidden="1" x14ac:dyDescent="0.25">
      <c r="A270" s="30">
        <v>45156</v>
      </c>
      <c r="B270" s="146">
        <v>45169</v>
      </c>
      <c r="C270" s="31" t="s">
        <v>1281</v>
      </c>
      <c r="D270" s="32" t="s">
        <v>1590</v>
      </c>
      <c r="E270" s="31" t="s">
        <v>246</v>
      </c>
      <c r="F270" s="33" t="s">
        <v>1591</v>
      </c>
      <c r="G270" s="34">
        <v>69.67</v>
      </c>
      <c r="H270" s="149" t="s">
        <v>1592</v>
      </c>
      <c r="J270" t="str">
        <f>VLOOKUP(E270,Ref.!E:F,2,0)</f>
        <v>Rescisões com Encargos</v>
      </c>
      <c r="K270">
        <f t="shared" si="5"/>
        <v>8</v>
      </c>
    </row>
    <row r="271" spans="1:11" hidden="1" x14ac:dyDescent="0.25">
      <c r="A271" s="30">
        <v>45156</v>
      </c>
      <c r="B271" s="146">
        <v>45169</v>
      </c>
      <c r="C271" s="31" t="s">
        <v>1278</v>
      </c>
      <c r="D271" s="32" t="s">
        <v>1128</v>
      </c>
      <c r="E271" s="31" t="s">
        <v>246</v>
      </c>
      <c r="F271" s="33" t="s">
        <v>1593</v>
      </c>
      <c r="G271" s="34">
        <v>1790.99</v>
      </c>
      <c r="H271" s="149" t="s">
        <v>1592</v>
      </c>
      <c r="J271" t="str">
        <f>VLOOKUP(E271,Ref.!E:F,2,0)</f>
        <v>Rescisões com Encargos</v>
      </c>
      <c r="K271">
        <f t="shared" si="5"/>
        <v>8</v>
      </c>
    </row>
    <row r="272" spans="1:11" hidden="1" x14ac:dyDescent="0.25">
      <c r="A272" s="30">
        <v>45162</v>
      </c>
      <c r="B272" s="146">
        <v>45153</v>
      </c>
      <c r="C272" s="31" t="s">
        <v>1524</v>
      </c>
      <c r="D272" s="32">
        <v>6333</v>
      </c>
      <c r="E272" s="31" t="s">
        <v>191</v>
      </c>
      <c r="F272" s="33" t="s">
        <v>1594</v>
      </c>
      <c r="G272" s="34">
        <v>15269.75</v>
      </c>
      <c r="H272" s="149" t="s">
        <v>1595</v>
      </c>
      <c r="J272" t="str">
        <f>VLOOKUP(E272,Ref.!E:F,2,0)</f>
        <v>Higiene e Limpeza</v>
      </c>
      <c r="K272">
        <f t="shared" si="5"/>
        <v>8</v>
      </c>
    </row>
    <row r="273" spans="1:11" hidden="1" x14ac:dyDescent="0.25">
      <c r="A273" s="30">
        <v>45162</v>
      </c>
      <c r="B273" s="146">
        <v>45132</v>
      </c>
      <c r="C273" s="31" t="s">
        <v>1524</v>
      </c>
      <c r="D273" s="32">
        <v>6313</v>
      </c>
      <c r="E273" s="31" t="s">
        <v>191</v>
      </c>
      <c r="F273" s="33" t="s">
        <v>1594</v>
      </c>
      <c r="G273" s="34">
        <v>5485.25</v>
      </c>
      <c r="H273" s="149" t="s">
        <v>1595</v>
      </c>
      <c r="J273" t="str">
        <f>VLOOKUP(E273,Ref.!E:F,2,0)</f>
        <v>Higiene e Limpeza</v>
      </c>
      <c r="K273">
        <f t="shared" si="5"/>
        <v>8</v>
      </c>
    </row>
    <row r="274" spans="1:11" hidden="1" x14ac:dyDescent="0.25">
      <c r="A274" s="30">
        <v>45162</v>
      </c>
      <c r="B274" s="146">
        <v>45154</v>
      </c>
      <c r="C274" s="31" t="s">
        <v>1457</v>
      </c>
      <c r="D274" s="32">
        <v>6695</v>
      </c>
      <c r="E274" s="31" t="s">
        <v>1182</v>
      </c>
      <c r="F274" s="33" t="s">
        <v>1596</v>
      </c>
      <c r="G274" s="34">
        <v>5500</v>
      </c>
      <c r="H274" s="149" t="s">
        <v>1597</v>
      </c>
      <c r="J274" t="str">
        <f>VLOOKUP(E274,Ref.!E:F,2,0)</f>
        <v>Material Médico e Hospitalar</v>
      </c>
      <c r="K274">
        <f t="shared" si="5"/>
        <v>8</v>
      </c>
    </row>
    <row r="275" spans="1:11" hidden="1" x14ac:dyDescent="0.25">
      <c r="A275" s="30">
        <v>45163</v>
      </c>
      <c r="B275" s="146">
        <v>45134</v>
      </c>
      <c r="C275" s="31" t="s">
        <v>1598</v>
      </c>
      <c r="D275" s="32">
        <v>67906</v>
      </c>
      <c r="E275" s="31" t="s">
        <v>191</v>
      </c>
      <c r="F275" s="33" t="s">
        <v>1599</v>
      </c>
      <c r="G275" s="34">
        <v>7350</v>
      </c>
      <c r="H275" s="149" t="s">
        <v>1600</v>
      </c>
      <c r="J275" t="str">
        <f>VLOOKUP(E275,Ref.!E:F,2,0)</f>
        <v>Higiene e Limpeza</v>
      </c>
      <c r="K275">
        <f t="shared" si="5"/>
        <v>8</v>
      </c>
    </row>
    <row r="276" spans="1:11" hidden="1" x14ac:dyDescent="0.25">
      <c r="A276" s="30">
        <v>45166</v>
      </c>
      <c r="B276" s="146">
        <v>45135</v>
      </c>
      <c r="C276" s="31" t="s">
        <v>1415</v>
      </c>
      <c r="D276" s="32">
        <v>350</v>
      </c>
      <c r="E276" s="31" t="s">
        <v>191</v>
      </c>
      <c r="F276" s="33" t="s">
        <v>1601</v>
      </c>
      <c r="G276" s="34">
        <v>8109.6</v>
      </c>
      <c r="H276" s="149" t="s">
        <v>1602</v>
      </c>
      <c r="J276" t="str">
        <f>VLOOKUP(E276,Ref.!E:F,2,0)</f>
        <v>Higiene e Limpeza</v>
      </c>
      <c r="K276">
        <f t="shared" si="5"/>
        <v>8</v>
      </c>
    </row>
    <row r="277" spans="1:11" hidden="1" x14ac:dyDescent="0.25">
      <c r="A277" s="30">
        <v>45166</v>
      </c>
      <c r="B277" s="146">
        <v>45199</v>
      </c>
      <c r="C277" s="31" t="s">
        <v>990</v>
      </c>
      <c r="D277" s="32" t="s">
        <v>1142</v>
      </c>
      <c r="E277" s="31" t="s">
        <v>232</v>
      </c>
      <c r="F277" s="33" t="s">
        <v>1603</v>
      </c>
      <c r="G277" s="34">
        <v>8064.87</v>
      </c>
      <c r="H277" s="149" t="s">
        <v>1604</v>
      </c>
      <c r="J277" t="str">
        <f>VLOOKUP(E277,Ref.!E:F,2,0)</f>
        <v>Férias</v>
      </c>
      <c r="K277">
        <f t="shared" si="5"/>
        <v>8</v>
      </c>
    </row>
    <row r="278" spans="1:11" hidden="1" x14ac:dyDescent="0.25">
      <c r="A278" s="30">
        <v>45166</v>
      </c>
      <c r="B278" s="146">
        <v>45156</v>
      </c>
      <c r="C278" s="31" t="s">
        <v>1605</v>
      </c>
      <c r="D278" s="32" t="s">
        <v>1606</v>
      </c>
      <c r="E278" s="31" t="s">
        <v>263</v>
      </c>
      <c r="F278" s="33" t="s">
        <v>1607</v>
      </c>
      <c r="G278" s="34">
        <v>8189.2</v>
      </c>
      <c r="H278" s="149" t="s">
        <v>1608</v>
      </c>
      <c r="J278" t="str">
        <f>VLOOKUP(E278,Ref.!E:F,2,0)</f>
        <v>Serviços Médicos (Pessoa Jurídica)</v>
      </c>
      <c r="K278">
        <f t="shared" si="5"/>
        <v>8</v>
      </c>
    </row>
    <row r="279" spans="1:11" hidden="1" x14ac:dyDescent="0.25">
      <c r="A279" s="30">
        <v>45168</v>
      </c>
      <c r="B279" s="146">
        <v>45138</v>
      </c>
      <c r="C279" s="31" t="s">
        <v>1367</v>
      </c>
      <c r="D279" s="32">
        <v>1440</v>
      </c>
      <c r="E279" s="31" t="s">
        <v>191</v>
      </c>
      <c r="F279" s="33" t="s">
        <v>1609</v>
      </c>
      <c r="G279" s="34">
        <v>3111.5</v>
      </c>
      <c r="H279" s="149" t="s">
        <v>1610</v>
      </c>
      <c r="J279" t="str">
        <f>VLOOKUP(E279,Ref.!E:F,2,0)</f>
        <v>Higiene e Limpeza</v>
      </c>
      <c r="K279">
        <f t="shared" si="5"/>
        <v>8</v>
      </c>
    </row>
    <row r="280" spans="1:11" hidden="1" x14ac:dyDescent="0.25">
      <c r="A280" s="30">
        <v>45168</v>
      </c>
      <c r="B280" s="146">
        <v>45138</v>
      </c>
      <c r="C280" s="31" t="s">
        <v>1372</v>
      </c>
      <c r="D280" s="32">
        <v>1620390</v>
      </c>
      <c r="E280" s="31" t="s">
        <v>1182</v>
      </c>
      <c r="F280" s="33" t="s">
        <v>1611</v>
      </c>
      <c r="G280" s="34">
        <v>14750</v>
      </c>
      <c r="H280" s="149" t="s">
        <v>1610</v>
      </c>
      <c r="J280" t="str">
        <f>VLOOKUP(E280,Ref.!E:F,2,0)</f>
        <v>Material Médico e Hospitalar</v>
      </c>
      <c r="K280">
        <f t="shared" si="5"/>
        <v>8</v>
      </c>
    </row>
    <row r="281" spans="1:11" hidden="1" x14ac:dyDescent="0.25">
      <c r="A281" s="30">
        <v>45168</v>
      </c>
      <c r="B281" s="146">
        <v>45138</v>
      </c>
      <c r="C281" s="31" t="s">
        <v>1377</v>
      </c>
      <c r="D281" s="32">
        <v>103119</v>
      </c>
      <c r="E281" s="31" t="s">
        <v>1182</v>
      </c>
      <c r="F281" s="33" t="s">
        <v>1612</v>
      </c>
      <c r="G281" s="34">
        <v>7369.6</v>
      </c>
      <c r="H281" s="149" t="s">
        <v>1610</v>
      </c>
      <c r="J281" t="str">
        <f>VLOOKUP(E281,Ref.!E:F,2,0)</f>
        <v>Material Médico e Hospitalar</v>
      </c>
      <c r="K281">
        <f t="shared" si="5"/>
        <v>8</v>
      </c>
    </row>
    <row r="282" spans="1:11" hidden="1" x14ac:dyDescent="0.25">
      <c r="A282" s="30">
        <v>45168</v>
      </c>
      <c r="B282" s="146">
        <v>45138</v>
      </c>
      <c r="C282" s="31" t="s">
        <v>1413</v>
      </c>
      <c r="D282" s="32">
        <v>22536</v>
      </c>
      <c r="E282" s="31" t="s">
        <v>1182</v>
      </c>
      <c r="F282" s="33" t="s">
        <v>1613</v>
      </c>
      <c r="G282" s="34">
        <v>1633.5</v>
      </c>
      <c r="H282" s="149" t="s">
        <v>1610</v>
      </c>
      <c r="J282" t="str">
        <f>VLOOKUP(E282,Ref.!E:F,2,0)</f>
        <v>Material Médico e Hospitalar</v>
      </c>
      <c r="K282">
        <f t="shared" si="5"/>
        <v>8</v>
      </c>
    </row>
    <row r="283" spans="1:11" hidden="1" x14ac:dyDescent="0.25">
      <c r="A283" s="30">
        <v>45168</v>
      </c>
      <c r="B283" s="146">
        <v>45138</v>
      </c>
      <c r="C283" s="31" t="s">
        <v>1413</v>
      </c>
      <c r="D283" s="32">
        <v>22535</v>
      </c>
      <c r="E283" s="31" t="s">
        <v>1182</v>
      </c>
      <c r="F283" s="33" t="s">
        <v>1614</v>
      </c>
      <c r="G283" s="34">
        <v>5985</v>
      </c>
      <c r="H283" s="149" t="s">
        <v>1610</v>
      </c>
      <c r="J283" t="str">
        <f>VLOOKUP(E283,Ref.!E:F,2,0)</f>
        <v>Material Médico e Hospitalar</v>
      </c>
      <c r="K283">
        <f t="shared" si="5"/>
        <v>8</v>
      </c>
    </row>
    <row r="284" spans="1:11" hidden="1" x14ac:dyDescent="0.25">
      <c r="A284" s="30">
        <v>45168</v>
      </c>
      <c r="B284" s="146">
        <v>45138</v>
      </c>
      <c r="C284" s="31" t="s">
        <v>1383</v>
      </c>
      <c r="D284" s="32">
        <v>161271</v>
      </c>
      <c r="E284" s="31" t="s">
        <v>1182</v>
      </c>
      <c r="F284" s="33" t="s">
        <v>1615</v>
      </c>
      <c r="G284" s="34">
        <v>24140</v>
      </c>
      <c r="H284" s="149" t="s">
        <v>1610</v>
      </c>
      <c r="J284" t="str">
        <f>VLOOKUP(E284,Ref.!E:F,2,0)</f>
        <v>Material Médico e Hospitalar</v>
      </c>
      <c r="K284">
        <f t="shared" si="5"/>
        <v>8</v>
      </c>
    </row>
    <row r="285" spans="1:11" hidden="1" x14ac:dyDescent="0.25">
      <c r="A285" s="30">
        <v>45168</v>
      </c>
      <c r="B285" s="146">
        <v>45158</v>
      </c>
      <c r="C285" s="31" t="s">
        <v>1616</v>
      </c>
      <c r="D285" s="32" t="s">
        <v>1617</v>
      </c>
      <c r="E285" s="31" t="s">
        <v>263</v>
      </c>
      <c r="F285" s="33" t="s">
        <v>1618</v>
      </c>
      <c r="G285" s="34">
        <v>3074.2200000000003</v>
      </c>
      <c r="H285" s="149" t="s">
        <v>1619</v>
      </c>
      <c r="J285" t="str">
        <f>VLOOKUP(E285,Ref.!E:F,2,0)</f>
        <v>Serviços Médicos (Pessoa Jurídica)</v>
      </c>
      <c r="K285">
        <f t="shared" si="5"/>
        <v>8</v>
      </c>
    </row>
    <row r="286" spans="1:11" hidden="1" x14ac:dyDescent="0.25">
      <c r="A286" s="30">
        <v>45169</v>
      </c>
      <c r="B286" s="146">
        <v>45159</v>
      </c>
      <c r="C286" s="31" t="s">
        <v>1620</v>
      </c>
      <c r="D286" s="32" t="s">
        <v>1621</v>
      </c>
      <c r="E286" s="31" t="s">
        <v>263</v>
      </c>
      <c r="F286" s="33" t="s">
        <v>1622</v>
      </c>
      <c r="G286" s="34">
        <v>1637.8400000000001</v>
      </c>
      <c r="H286" s="149" t="s">
        <v>1623</v>
      </c>
      <c r="J286" t="str">
        <f>VLOOKUP(E286,Ref.!E:F,2,0)</f>
        <v>Serviços Médicos (Pessoa Jurídica)</v>
      </c>
      <c r="K286">
        <f t="shared" si="5"/>
        <v>8</v>
      </c>
    </row>
    <row r="287" spans="1:11" hidden="1" x14ac:dyDescent="0.25">
      <c r="A287" s="30">
        <v>45169</v>
      </c>
      <c r="B287" s="146">
        <v>45159</v>
      </c>
      <c r="C287" s="31" t="s">
        <v>1624</v>
      </c>
      <c r="D287" s="32" t="s">
        <v>1625</v>
      </c>
      <c r="E287" s="31" t="s">
        <v>263</v>
      </c>
      <c r="F287" s="33" t="s">
        <v>1626</v>
      </c>
      <c r="G287" s="34">
        <v>11464.880000000001</v>
      </c>
      <c r="H287" s="149" t="s">
        <v>1623</v>
      </c>
      <c r="J287" t="str">
        <f>VLOOKUP(E287,Ref.!E:F,2,0)</f>
        <v>Serviços Médicos (Pessoa Jurídica)</v>
      </c>
      <c r="K287">
        <f t="shared" si="5"/>
        <v>8</v>
      </c>
    </row>
    <row r="288" spans="1:11" hidden="1" x14ac:dyDescent="0.25">
      <c r="A288" s="30">
        <v>45169</v>
      </c>
      <c r="B288" s="146">
        <v>45160</v>
      </c>
      <c r="C288" s="31" t="s">
        <v>1627</v>
      </c>
      <c r="D288" s="32" t="s">
        <v>1628</v>
      </c>
      <c r="E288" s="31" t="s">
        <v>263</v>
      </c>
      <c r="F288" s="33" t="s">
        <v>1629</v>
      </c>
      <c r="G288" s="34">
        <v>3275.6800000000003</v>
      </c>
      <c r="H288" s="149" t="s">
        <v>1630</v>
      </c>
      <c r="J288" t="str">
        <f>VLOOKUP(E288,Ref.!E:F,2,0)</f>
        <v>Serviços Médicos (Pessoa Jurídica)</v>
      </c>
      <c r="K288">
        <f t="shared" si="5"/>
        <v>8</v>
      </c>
    </row>
    <row r="289" spans="1:11" hidden="1" x14ac:dyDescent="0.25">
      <c r="A289" s="30">
        <v>45169</v>
      </c>
      <c r="B289" s="146">
        <v>45166</v>
      </c>
      <c r="C289" s="31" t="s">
        <v>1631</v>
      </c>
      <c r="D289" s="32" t="s">
        <v>1632</v>
      </c>
      <c r="E289" s="31" t="s">
        <v>263</v>
      </c>
      <c r="F289" s="33" t="s">
        <v>1633</v>
      </c>
      <c r="G289" s="34">
        <v>3074.2200000000003</v>
      </c>
      <c r="H289" s="149" t="s">
        <v>1630</v>
      </c>
      <c r="J289" t="str">
        <f>VLOOKUP(E289,Ref.!E:F,2,0)</f>
        <v>Serviços Médicos (Pessoa Jurídica)</v>
      </c>
      <c r="K289">
        <f t="shared" si="5"/>
        <v>8</v>
      </c>
    </row>
    <row r="290" spans="1:11" hidden="1" x14ac:dyDescent="0.25">
      <c r="A290" s="30">
        <v>45169</v>
      </c>
      <c r="B290" s="146">
        <v>45160</v>
      </c>
      <c r="C290" s="31" t="s">
        <v>1634</v>
      </c>
      <c r="D290" s="32" t="s">
        <v>1635</v>
      </c>
      <c r="E290" s="31" t="s">
        <v>263</v>
      </c>
      <c r="F290" s="33" t="s">
        <v>1636</v>
      </c>
      <c r="G290" s="34">
        <v>1637.8400000000001</v>
      </c>
      <c r="H290" s="149" t="s">
        <v>1630</v>
      </c>
      <c r="J290" t="str">
        <f>VLOOKUP(E290,Ref.!E:F,2,0)</f>
        <v>Serviços Médicos (Pessoa Jurídica)</v>
      </c>
      <c r="K290">
        <f t="shared" si="5"/>
        <v>8</v>
      </c>
    </row>
    <row r="291" spans="1:11" hidden="1" x14ac:dyDescent="0.25">
      <c r="A291" s="30">
        <v>45169</v>
      </c>
      <c r="B291" s="146">
        <v>45163</v>
      </c>
      <c r="C291" s="31" t="s">
        <v>1637</v>
      </c>
      <c r="D291" s="32" t="s">
        <v>1638</v>
      </c>
      <c r="E291" s="31" t="s">
        <v>263</v>
      </c>
      <c r="F291" s="33" t="s">
        <v>1639</v>
      </c>
      <c r="G291" s="34">
        <v>11464.880000000001</v>
      </c>
      <c r="H291" s="149" t="s">
        <v>1630</v>
      </c>
      <c r="J291" t="str">
        <f>VLOOKUP(E291,Ref.!E:F,2,0)</f>
        <v>Serviços Médicos (Pessoa Jurídica)</v>
      </c>
      <c r="K291">
        <f t="shared" si="5"/>
        <v>8</v>
      </c>
    </row>
    <row r="292" spans="1:11" hidden="1" x14ac:dyDescent="0.25">
      <c r="A292" s="30">
        <v>45169</v>
      </c>
      <c r="B292" s="146">
        <v>45161</v>
      </c>
      <c r="C292" s="31" t="s">
        <v>1640</v>
      </c>
      <c r="D292" s="32" t="s">
        <v>1641</v>
      </c>
      <c r="E292" s="31" t="s">
        <v>263</v>
      </c>
      <c r="F292" s="33" t="s">
        <v>1642</v>
      </c>
      <c r="G292" s="34">
        <v>4611.34</v>
      </c>
      <c r="H292" s="149" t="s">
        <v>1630</v>
      </c>
      <c r="J292" t="str">
        <f>VLOOKUP(E292,Ref.!E:F,2,0)</f>
        <v>Serviços Médicos (Pessoa Jurídica)</v>
      </c>
      <c r="K292">
        <f t="shared" si="5"/>
        <v>8</v>
      </c>
    </row>
    <row r="293" spans="1:11" hidden="1" x14ac:dyDescent="0.25">
      <c r="A293" s="30">
        <v>45145</v>
      </c>
      <c r="B293" s="30"/>
      <c r="C293" s="31" t="s">
        <v>1643</v>
      </c>
      <c r="D293" s="32"/>
      <c r="E293" s="31" t="s">
        <v>151</v>
      </c>
      <c r="F293" s="31"/>
      <c r="G293" s="42">
        <v>112214.79000000001</v>
      </c>
      <c r="H293" s="35" t="s">
        <v>1644</v>
      </c>
      <c r="J293" t="str">
        <f>VLOOKUP(E293,Ref.!E:F,2,0)</f>
        <v>Repasse Convênio</v>
      </c>
      <c r="K293">
        <f t="shared" si="5"/>
        <v>8</v>
      </c>
    </row>
    <row r="294" spans="1:11" hidden="1" x14ac:dyDescent="0.25">
      <c r="A294" s="30">
        <v>45145</v>
      </c>
      <c r="B294" s="30"/>
      <c r="C294" s="31" t="s">
        <v>1643</v>
      </c>
      <c r="D294" s="32"/>
      <c r="E294" s="31" t="s">
        <v>151</v>
      </c>
      <c r="F294" s="31"/>
      <c r="G294" s="42">
        <v>2244295.73</v>
      </c>
      <c r="H294" s="35" t="s">
        <v>1644</v>
      </c>
      <c r="J294" t="str">
        <f>VLOOKUP(E294,Ref.!E:F,2,0)</f>
        <v>Repasse Convênio</v>
      </c>
      <c r="K294">
        <f t="shared" si="5"/>
        <v>8</v>
      </c>
    </row>
    <row r="295" spans="1:11" hidden="1" x14ac:dyDescent="0.25">
      <c r="A295" s="144">
        <v>45168</v>
      </c>
      <c r="B295" s="144"/>
      <c r="C295" s="31" t="s">
        <v>1003</v>
      </c>
      <c r="D295" s="43"/>
      <c r="E295" s="31" t="s">
        <v>251</v>
      </c>
      <c r="F295" s="31"/>
      <c r="G295" s="34">
        <v>94131.65</v>
      </c>
      <c r="H295" s="46"/>
      <c r="J295" t="str">
        <f>VLOOKUP(E295,Ref.!E:F,2,0)</f>
        <v>Receitas Financeiras</v>
      </c>
      <c r="K295">
        <f t="shared" si="5"/>
        <v>8</v>
      </c>
    </row>
    <row r="296" spans="1:11" hidden="1" x14ac:dyDescent="0.25">
      <c r="A296" s="144">
        <v>45168</v>
      </c>
      <c r="B296" s="144"/>
      <c r="C296" s="31" t="s">
        <v>1003</v>
      </c>
      <c r="D296" s="43"/>
      <c r="E296" s="31" t="s">
        <v>251</v>
      </c>
      <c r="F296" s="31"/>
      <c r="G296" s="34">
        <v>12329.82</v>
      </c>
      <c r="H296" s="46"/>
      <c r="J296" t="str">
        <f>VLOOKUP(E296,Ref.!E:F,2,0)</f>
        <v>Receitas Financeiras</v>
      </c>
      <c r="K296">
        <f t="shared" si="5"/>
        <v>8</v>
      </c>
    </row>
    <row r="297" spans="1:11" x14ac:dyDescent="0.25">
      <c r="A297" s="30">
        <v>45181</v>
      </c>
      <c r="B297" s="49">
        <v>45167</v>
      </c>
      <c r="C297" s="31" t="s">
        <v>1645</v>
      </c>
      <c r="D297" s="32" t="s">
        <v>1646</v>
      </c>
      <c r="E297" s="31" t="s">
        <v>263</v>
      </c>
      <c r="F297" s="33" t="s">
        <v>1647</v>
      </c>
      <c r="G297" s="33">
        <v>1545.13</v>
      </c>
      <c r="H297" s="35" t="s">
        <v>1648</v>
      </c>
      <c r="J297" t="str">
        <f>VLOOKUP(E297,Ref.!E:F,2,0)</f>
        <v>Serviços Médicos (Pessoa Jurídica)</v>
      </c>
      <c r="K297">
        <f t="shared" si="5"/>
        <v>9</v>
      </c>
    </row>
    <row r="298" spans="1:11" x14ac:dyDescent="0.25">
      <c r="A298" s="30">
        <v>45181</v>
      </c>
      <c r="B298" s="49">
        <v>45175</v>
      </c>
      <c r="C298" s="31" t="s">
        <v>1649</v>
      </c>
      <c r="D298" s="32" t="s">
        <v>1650</v>
      </c>
      <c r="E298" s="31" t="s">
        <v>263</v>
      </c>
      <c r="F298" s="33" t="s">
        <v>1651</v>
      </c>
      <c r="G298" s="33">
        <v>16378.4</v>
      </c>
      <c r="H298" s="35" t="s">
        <v>1648</v>
      </c>
      <c r="J298" t="str">
        <f>VLOOKUP(E298,Ref.!E:F,2,0)</f>
        <v>Serviços Médicos (Pessoa Jurídica)</v>
      </c>
      <c r="K298">
        <f t="shared" ref="K298:K361" si="6">MONTH(A298)</f>
        <v>9</v>
      </c>
    </row>
    <row r="299" spans="1:11" x14ac:dyDescent="0.25">
      <c r="A299" s="30">
        <v>45191</v>
      </c>
      <c r="B299" s="50">
        <v>45174</v>
      </c>
      <c r="C299" s="31" t="s">
        <v>1531</v>
      </c>
      <c r="D299" s="32" t="s">
        <v>1652</v>
      </c>
      <c r="E299" s="31" t="s">
        <v>191</v>
      </c>
      <c r="F299" s="33" t="s">
        <v>1653</v>
      </c>
      <c r="G299" s="33">
        <v>2445.5</v>
      </c>
      <c r="H299" s="35" t="s">
        <v>1654</v>
      </c>
      <c r="J299" t="str">
        <f>VLOOKUP(E299,Ref.!E:F,2,0)</f>
        <v>Higiene e Limpeza</v>
      </c>
      <c r="K299">
        <f t="shared" si="6"/>
        <v>9</v>
      </c>
    </row>
    <row r="300" spans="1:11" x14ac:dyDescent="0.25">
      <c r="A300" s="30">
        <v>45191</v>
      </c>
      <c r="B300" s="50">
        <v>45153</v>
      </c>
      <c r="C300" s="31" t="s">
        <v>1531</v>
      </c>
      <c r="D300" s="32" t="s">
        <v>1655</v>
      </c>
      <c r="E300" s="31" t="s">
        <v>191</v>
      </c>
      <c r="F300" s="33" t="s">
        <v>1653</v>
      </c>
      <c r="G300" s="33">
        <v>2482</v>
      </c>
      <c r="H300" s="35" t="s">
        <v>1654</v>
      </c>
      <c r="J300" t="str">
        <f>VLOOKUP(E300,Ref.!E:F,2,0)</f>
        <v>Higiene e Limpeza</v>
      </c>
      <c r="K300">
        <f t="shared" si="6"/>
        <v>9</v>
      </c>
    </row>
    <row r="301" spans="1:11" x14ac:dyDescent="0.25">
      <c r="A301" s="30">
        <v>45194</v>
      </c>
      <c r="B301" s="49">
        <v>45138</v>
      </c>
      <c r="C301" s="31" t="s">
        <v>1035</v>
      </c>
      <c r="D301" s="32" t="s">
        <v>1046</v>
      </c>
      <c r="E301" s="31" t="s">
        <v>222</v>
      </c>
      <c r="F301" s="33" t="s">
        <v>1656</v>
      </c>
      <c r="G301" s="33">
        <v>1657.5</v>
      </c>
      <c r="H301" s="35" t="s">
        <v>1657</v>
      </c>
      <c r="J301" t="str">
        <f>VLOOKUP(E301,Ref.!E:F,2,0)</f>
        <v>Benefícios</v>
      </c>
      <c r="K301">
        <f t="shared" si="6"/>
        <v>9</v>
      </c>
    </row>
    <row r="302" spans="1:11" x14ac:dyDescent="0.25">
      <c r="A302" s="30">
        <v>45194</v>
      </c>
      <c r="B302" s="49">
        <v>45138</v>
      </c>
      <c r="C302" s="31" t="s">
        <v>1035</v>
      </c>
      <c r="D302" s="32" t="s">
        <v>1046</v>
      </c>
      <c r="E302" s="31" t="s">
        <v>222</v>
      </c>
      <c r="F302" s="33" t="s">
        <v>1658</v>
      </c>
      <c r="G302" s="33">
        <v>121.55</v>
      </c>
      <c r="H302" s="35" t="s">
        <v>1657</v>
      </c>
      <c r="J302" t="str">
        <f>VLOOKUP(E302,Ref.!E:F,2,0)</f>
        <v>Benefícios</v>
      </c>
      <c r="K302">
        <f t="shared" si="6"/>
        <v>9</v>
      </c>
    </row>
    <row r="303" spans="1:11" x14ac:dyDescent="0.25">
      <c r="A303" s="30">
        <v>45194</v>
      </c>
      <c r="B303" s="49">
        <v>45138</v>
      </c>
      <c r="C303" s="31" t="s">
        <v>1035</v>
      </c>
      <c r="D303" s="32" t="s">
        <v>1046</v>
      </c>
      <c r="E303" s="31" t="s">
        <v>222</v>
      </c>
      <c r="F303" s="33" t="s">
        <v>1659</v>
      </c>
      <c r="G303" s="33">
        <v>331.5</v>
      </c>
      <c r="H303" s="35" t="s">
        <v>1657</v>
      </c>
      <c r="J303" t="str">
        <f>VLOOKUP(E303,Ref.!E:F,2,0)</f>
        <v>Benefícios</v>
      </c>
      <c r="K303">
        <f t="shared" si="6"/>
        <v>9</v>
      </c>
    </row>
    <row r="304" spans="1:11" x14ac:dyDescent="0.25">
      <c r="A304" s="30">
        <v>45194</v>
      </c>
      <c r="B304" s="49">
        <v>45138</v>
      </c>
      <c r="C304" s="31" t="s">
        <v>1035</v>
      </c>
      <c r="D304" s="32" t="s">
        <v>1046</v>
      </c>
      <c r="E304" s="31" t="s">
        <v>222</v>
      </c>
      <c r="F304" s="33" t="s">
        <v>1660</v>
      </c>
      <c r="G304" s="33">
        <v>442</v>
      </c>
      <c r="H304" s="35" t="s">
        <v>1657</v>
      </c>
      <c r="J304" t="str">
        <f>VLOOKUP(E304,Ref.!E:F,2,0)</f>
        <v>Benefícios</v>
      </c>
      <c r="K304">
        <f t="shared" si="6"/>
        <v>9</v>
      </c>
    </row>
    <row r="305" spans="1:11" x14ac:dyDescent="0.25">
      <c r="A305" s="30">
        <v>45197</v>
      </c>
      <c r="B305" s="49">
        <v>45138</v>
      </c>
      <c r="C305" s="31" t="s">
        <v>1035</v>
      </c>
      <c r="D305" s="32" t="s">
        <v>1046</v>
      </c>
      <c r="E305" s="31" t="s">
        <v>222</v>
      </c>
      <c r="F305" s="33" t="s">
        <v>1661</v>
      </c>
      <c r="G305" s="33">
        <v>331.5</v>
      </c>
      <c r="H305" s="35" t="s">
        <v>1662</v>
      </c>
      <c r="J305" t="str">
        <f>VLOOKUP(E305,Ref.!E:F,2,0)</f>
        <v>Benefícios</v>
      </c>
      <c r="K305">
        <f t="shared" si="6"/>
        <v>9</v>
      </c>
    </row>
    <row r="306" spans="1:11" x14ac:dyDescent="0.25">
      <c r="A306" s="30">
        <v>45197</v>
      </c>
      <c r="B306" s="49">
        <v>45138</v>
      </c>
      <c r="C306" s="31" t="s">
        <v>1035</v>
      </c>
      <c r="D306" s="32" t="s">
        <v>1046</v>
      </c>
      <c r="E306" s="31" t="s">
        <v>222</v>
      </c>
      <c r="F306" s="33" t="s">
        <v>1663</v>
      </c>
      <c r="G306" s="33">
        <v>1989</v>
      </c>
      <c r="H306" s="35" t="s">
        <v>1662</v>
      </c>
      <c r="J306" t="str">
        <f>VLOOKUP(E306,Ref.!E:F,2,0)</f>
        <v>Benefícios</v>
      </c>
      <c r="K306">
        <f t="shared" si="6"/>
        <v>9</v>
      </c>
    </row>
    <row r="307" spans="1:11" x14ac:dyDescent="0.25">
      <c r="A307" s="30">
        <v>45197</v>
      </c>
      <c r="B307" s="49">
        <v>45138</v>
      </c>
      <c r="C307" s="31" t="s">
        <v>1035</v>
      </c>
      <c r="D307" s="32" t="s">
        <v>1046</v>
      </c>
      <c r="E307" s="31" t="s">
        <v>222</v>
      </c>
      <c r="F307" s="33" t="s">
        <v>1664</v>
      </c>
      <c r="G307" s="33">
        <v>442</v>
      </c>
      <c r="H307" s="35" t="s">
        <v>1662</v>
      </c>
      <c r="J307" t="str">
        <f>VLOOKUP(E307,Ref.!E:F,2,0)</f>
        <v>Benefícios</v>
      </c>
      <c r="K307">
        <f t="shared" si="6"/>
        <v>9</v>
      </c>
    </row>
    <row r="308" spans="1:11" x14ac:dyDescent="0.25">
      <c r="A308" s="30">
        <v>45198</v>
      </c>
      <c r="B308" s="49">
        <v>45168</v>
      </c>
      <c r="C308" s="31" t="s">
        <v>1035</v>
      </c>
      <c r="D308" s="32" t="s">
        <v>1046</v>
      </c>
      <c r="E308" s="31" t="s">
        <v>222</v>
      </c>
      <c r="F308" s="33" t="s">
        <v>1665</v>
      </c>
      <c r="G308" s="33">
        <v>353.52</v>
      </c>
      <c r="H308" s="35" t="s">
        <v>1666</v>
      </c>
      <c r="J308" t="str">
        <f>VLOOKUP(E308,Ref.!E:F,2,0)</f>
        <v>Benefícios</v>
      </c>
      <c r="K308">
        <f t="shared" si="6"/>
        <v>9</v>
      </c>
    </row>
    <row r="309" spans="1:11" x14ac:dyDescent="0.25">
      <c r="A309" s="30">
        <v>45198</v>
      </c>
      <c r="B309" s="49">
        <v>45168</v>
      </c>
      <c r="C309" s="31" t="s">
        <v>1035</v>
      </c>
      <c r="D309" s="32" t="s">
        <v>1046</v>
      </c>
      <c r="E309" s="31" t="s">
        <v>222</v>
      </c>
      <c r="F309" s="33" t="s">
        <v>1667</v>
      </c>
      <c r="G309" s="33">
        <v>2320.5</v>
      </c>
      <c r="H309" s="35" t="s">
        <v>1666</v>
      </c>
      <c r="J309" t="str">
        <f>VLOOKUP(E309,Ref.!E:F,2,0)</f>
        <v>Benefícios</v>
      </c>
      <c r="K309">
        <f t="shared" si="6"/>
        <v>9</v>
      </c>
    </row>
    <row r="310" spans="1:11" x14ac:dyDescent="0.25">
      <c r="A310" s="30">
        <v>45196</v>
      </c>
      <c r="B310" s="50">
        <v>45163</v>
      </c>
      <c r="C310" s="31" t="s">
        <v>1550</v>
      </c>
      <c r="D310" s="32" t="s">
        <v>1668</v>
      </c>
      <c r="E310" s="31" t="s">
        <v>1184</v>
      </c>
      <c r="F310" s="33" t="s">
        <v>1669</v>
      </c>
      <c r="G310" s="33">
        <v>34750</v>
      </c>
      <c r="H310" s="35" t="s">
        <v>1670</v>
      </c>
      <c r="J310" t="str">
        <f>VLOOKUP(E310,Ref.!E:F,2,0)</f>
        <v>Medicamentos</v>
      </c>
      <c r="K310">
        <f t="shared" si="6"/>
        <v>9</v>
      </c>
    </row>
    <row r="311" spans="1:11" x14ac:dyDescent="0.25">
      <c r="A311" s="30">
        <v>45196</v>
      </c>
      <c r="B311" s="49">
        <v>45189</v>
      </c>
      <c r="C311" s="31" t="s">
        <v>1671</v>
      </c>
      <c r="D311" s="32" t="s">
        <v>1672</v>
      </c>
      <c r="E311" s="31" t="s">
        <v>263</v>
      </c>
      <c r="F311" s="33" t="s">
        <v>1673</v>
      </c>
      <c r="G311" s="33">
        <v>4913.5200000000004</v>
      </c>
      <c r="H311" s="35" t="s">
        <v>1674</v>
      </c>
      <c r="J311" t="str">
        <f>VLOOKUP(E311,Ref.!E:F,2,0)</f>
        <v>Serviços Médicos (Pessoa Jurídica)</v>
      </c>
      <c r="K311">
        <f t="shared" si="6"/>
        <v>9</v>
      </c>
    </row>
    <row r="312" spans="1:11" x14ac:dyDescent="0.25">
      <c r="A312" s="30">
        <v>45196</v>
      </c>
      <c r="B312" s="49">
        <v>45184</v>
      </c>
      <c r="C312" s="31" t="s">
        <v>1675</v>
      </c>
      <c r="D312" s="32" t="s">
        <v>1676</v>
      </c>
      <c r="E312" s="31" t="s">
        <v>263</v>
      </c>
      <c r="F312" s="33" t="s">
        <v>1677</v>
      </c>
      <c r="G312" s="33">
        <v>3106.2400000000002</v>
      </c>
      <c r="H312" s="35" t="s">
        <v>1674</v>
      </c>
      <c r="J312" t="str">
        <f>VLOOKUP(E312,Ref.!E:F,2,0)</f>
        <v>Serviços Médicos (Pessoa Jurídica)</v>
      </c>
      <c r="K312">
        <f t="shared" si="6"/>
        <v>9</v>
      </c>
    </row>
    <row r="313" spans="1:11" x14ac:dyDescent="0.25">
      <c r="A313" s="30">
        <v>45196</v>
      </c>
      <c r="B313" s="49">
        <v>45188</v>
      </c>
      <c r="C313" s="31" t="s">
        <v>1678</v>
      </c>
      <c r="D313" s="32" t="s">
        <v>1679</v>
      </c>
      <c r="E313" s="31" t="s">
        <v>263</v>
      </c>
      <c r="F313" s="33" t="s">
        <v>1680</v>
      </c>
      <c r="G313" s="33">
        <v>8189.2</v>
      </c>
      <c r="H313" s="35" t="s">
        <v>1674</v>
      </c>
      <c r="J313" t="str">
        <f>VLOOKUP(E313,Ref.!E:F,2,0)</f>
        <v>Serviços Médicos (Pessoa Jurídica)</v>
      </c>
      <c r="K313">
        <f t="shared" si="6"/>
        <v>9</v>
      </c>
    </row>
    <row r="314" spans="1:11" x14ac:dyDescent="0.25">
      <c r="A314" s="30">
        <v>45196</v>
      </c>
      <c r="B314" s="49">
        <v>45187</v>
      </c>
      <c r="C314" s="31" t="s">
        <v>1681</v>
      </c>
      <c r="D314" s="32" t="s">
        <v>1682</v>
      </c>
      <c r="E314" s="31" t="s">
        <v>263</v>
      </c>
      <c r="F314" s="33" t="s">
        <v>1683</v>
      </c>
      <c r="G314" s="33">
        <v>9827.0400000000009</v>
      </c>
      <c r="H314" s="35" t="s">
        <v>1674</v>
      </c>
      <c r="J314" t="str">
        <f>VLOOKUP(E314,Ref.!E:F,2,0)</f>
        <v>Serviços Médicos (Pessoa Jurídica)</v>
      </c>
      <c r="K314">
        <f t="shared" si="6"/>
        <v>9</v>
      </c>
    </row>
    <row r="315" spans="1:11" x14ac:dyDescent="0.25">
      <c r="A315" s="30">
        <v>45190</v>
      </c>
      <c r="B315" s="50">
        <v>45155</v>
      </c>
      <c r="C315" s="31" t="s">
        <v>1422</v>
      </c>
      <c r="D315" s="32" t="s">
        <v>1684</v>
      </c>
      <c r="E315" s="31" t="s">
        <v>1182</v>
      </c>
      <c r="F315" s="33" t="s">
        <v>1586</v>
      </c>
      <c r="G315" s="33">
        <v>1176</v>
      </c>
      <c r="H315" s="35" t="s">
        <v>1685</v>
      </c>
      <c r="J315" t="str">
        <f>VLOOKUP(E315,Ref.!E:F,2,0)</f>
        <v>Material Médico e Hospitalar</v>
      </c>
      <c r="K315">
        <f t="shared" si="6"/>
        <v>9</v>
      </c>
    </row>
    <row r="316" spans="1:11" x14ac:dyDescent="0.25">
      <c r="A316" s="30">
        <v>45183</v>
      </c>
      <c r="B316" s="49">
        <v>45153</v>
      </c>
      <c r="C316" s="31" t="s">
        <v>1569</v>
      </c>
      <c r="D316" s="32" t="s">
        <v>1686</v>
      </c>
      <c r="E316" s="31" t="s">
        <v>256</v>
      </c>
      <c r="F316" s="33" t="s">
        <v>1687</v>
      </c>
      <c r="G316" s="33">
        <v>42581.17</v>
      </c>
      <c r="H316" s="35" t="s">
        <v>1688</v>
      </c>
      <c r="J316" t="str">
        <f>VLOOKUP(E316,Ref.!E:F,2,0)</f>
        <v>Serviços (Nutrição Parenteral)</v>
      </c>
      <c r="K316">
        <f t="shared" si="6"/>
        <v>9</v>
      </c>
    </row>
    <row r="317" spans="1:11" x14ac:dyDescent="0.25">
      <c r="A317" s="30">
        <v>45188</v>
      </c>
      <c r="B317" s="49">
        <v>45141</v>
      </c>
      <c r="C317" s="31" t="s">
        <v>11</v>
      </c>
      <c r="D317" s="32">
        <v>6602615</v>
      </c>
      <c r="E317" s="31" t="s">
        <v>227</v>
      </c>
      <c r="F317" s="33" t="s">
        <v>1135</v>
      </c>
      <c r="G317" s="33">
        <v>26992</v>
      </c>
      <c r="H317" s="35" t="s">
        <v>1689</v>
      </c>
      <c r="J317" t="str">
        <f>VLOOKUP(E317,Ref.!E:F,2,0)</f>
        <v>Benefícios</v>
      </c>
      <c r="K317">
        <f t="shared" si="6"/>
        <v>9</v>
      </c>
    </row>
    <row r="318" spans="1:11" x14ac:dyDescent="0.25">
      <c r="A318" s="30">
        <v>45188</v>
      </c>
      <c r="B318" s="49">
        <v>45141</v>
      </c>
      <c r="C318" s="31" t="s">
        <v>11</v>
      </c>
      <c r="D318" s="32">
        <v>6602615</v>
      </c>
      <c r="E318" s="31" t="s">
        <v>227</v>
      </c>
      <c r="F318" s="33" t="s">
        <v>1136</v>
      </c>
      <c r="G318" s="33">
        <v>21</v>
      </c>
      <c r="H318" s="35" t="s">
        <v>1689</v>
      </c>
      <c r="J318" t="str">
        <f>VLOOKUP(E318,Ref.!E:F,2,0)</f>
        <v>Benefícios</v>
      </c>
      <c r="K318">
        <f t="shared" si="6"/>
        <v>9</v>
      </c>
    </row>
    <row r="319" spans="1:11" x14ac:dyDescent="0.25">
      <c r="A319" s="30">
        <v>45194</v>
      </c>
      <c r="B319" s="49">
        <v>45174</v>
      </c>
      <c r="C319" s="31" t="s">
        <v>11</v>
      </c>
      <c r="D319" s="32">
        <v>6641803</v>
      </c>
      <c r="E319" s="31" t="s">
        <v>227</v>
      </c>
      <c r="F319" s="33" t="s">
        <v>1137</v>
      </c>
      <c r="G319" s="33">
        <v>29472</v>
      </c>
      <c r="H319" s="35" t="s">
        <v>1657</v>
      </c>
      <c r="J319" t="str">
        <f>VLOOKUP(E319,Ref.!E:F,2,0)</f>
        <v>Benefícios</v>
      </c>
      <c r="K319">
        <f t="shared" si="6"/>
        <v>9</v>
      </c>
    </row>
    <row r="320" spans="1:11" x14ac:dyDescent="0.25">
      <c r="A320" s="30">
        <v>45194</v>
      </c>
      <c r="B320" s="49">
        <v>45189</v>
      </c>
      <c r="C320" s="31" t="s">
        <v>1690</v>
      </c>
      <c r="D320" s="32" t="s">
        <v>1691</v>
      </c>
      <c r="E320" s="31" t="s">
        <v>263</v>
      </c>
      <c r="F320" s="33" t="s">
        <v>1692</v>
      </c>
      <c r="G320" s="33">
        <v>7370.46</v>
      </c>
      <c r="H320" s="35" t="s">
        <v>1693</v>
      </c>
      <c r="J320" t="str">
        <f>VLOOKUP(E320,Ref.!E:F,2,0)</f>
        <v>Serviços Médicos (Pessoa Jurídica)</v>
      </c>
      <c r="K320">
        <f t="shared" si="6"/>
        <v>9</v>
      </c>
    </row>
    <row r="321" spans="1:11" x14ac:dyDescent="0.25">
      <c r="A321" s="30">
        <v>45194</v>
      </c>
      <c r="B321" s="49">
        <v>45184</v>
      </c>
      <c r="C321" s="31" t="s">
        <v>1694</v>
      </c>
      <c r="D321" s="32" t="s">
        <v>1695</v>
      </c>
      <c r="E321" s="31" t="s">
        <v>263</v>
      </c>
      <c r="F321" s="33" t="s">
        <v>1696</v>
      </c>
      <c r="G321" s="33">
        <v>12147.61</v>
      </c>
      <c r="H321" s="35" t="s">
        <v>1693</v>
      </c>
      <c r="J321" t="str">
        <f>VLOOKUP(E321,Ref.!E:F,2,0)</f>
        <v>Serviços Médicos (Pessoa Jurídica)</v>
      </c>
      <c r="K321">
        <f t="shared" si="6"/>
        <v>9</v>
      </c>
    </row>
    <row r="322" spans="1:11" x14ac:dyDescent="0.25">
      <c r="A322" s="30">
        <v>45194</v>
      </c>
      <c r="B322" s="49">
        <v>45190</v>
      </c>
      <c r="C322" s="31" t="s">
        <v>1697</v>
      </c>
      <c r="D322" s="32" t="s">
        <v>1698</v>
      </c>
      <c r="E322" s="31" t="s">
        <v>263</v>
      </c>
      <c r="F322" s="33" t="s">
        <v>1699</v>
      </c>
      <c r="G322" s="33">
        <v>5379.89</v>
      </c>
      <c r="H322" s="35" t="s">
        <v>1693</v>
      </c>
      <c r="J322" t="str">
        <f>VLOOKUP(E322,Ref.!E:F,2,0)</f>
        <v>Serviços Médicos (Pessoa Jurídica)</v>
      </c>
      <c r="K322">
        <f t="shared" si="6"/>
        <v>9</v>
      </c>
    </row>
    <row r="323" spans="1:11" x14ac:dyDescent="0.25">
      <c r="A323" s="30">
        <v>45194</v>
      </c>
      <c r="B323" s="49">
        <v>45174</v>
      </c>
      <c r="C323" s="31" t="s">
        <v>11</v>
      </c>
      <c r="D323" s="32">
        <v>6641803</v>
      </c>
      <c r="E323" s="31" t="s">
        <v>227</v>
      </c>
      <c r="F323" s="33" t="s">
        <v>1700</v>
      </c>
      <c r="G323" s="33">
        <v>14</v>
      </c>
      <c r="H323" s="35" t="s">
        <v>1657</v>
      </c>
      <c r="J323" t="str">
        <f>VLOOKUP(E323,Ref.!E:F,2,0)</f>
        <v>Benefícios</v>
      </c>
      <c r="K323">
        <f t="shared" si="6"/>
        <v>9</v>
      </c>
    </row>
    <row r="324" spans="1:11" x14ac:dyDescent="0.25">
      <c r="A324" s="30">
        <v>45187</v>
      </c>
      <c r="B324" s="49">
        <v>45112</v>
      </c>
      <c r="C324" s="31" t="s">
        <v>11</v>
      </c>
      <c r="D324" s="32">
        <v>6567620</v>
      </c>
      <c r="E324" s="31" t="s">
        <v>227</v>
      </c>
      <c r="F324" s="33" t="s">
        <v>1138</v>
      </c>
      <c r="G324" s="33">
        <v>26404</v>
      </c>
      <c r="H324" s="35" t="s">
        <v>1701</v>
      </c>
      <c r="J324" t="str">
        <f>VLOOKUP(E324,Ref.!E:F,2,0)</f>
        <v>Benefícios</v>
      </c>
      <c r="K324">
        <f t="shared" si="6"/>
        <v>9</v>
      </c>
    </row>
    <row r="325" spans="1:11" x14ac:dyDescent="0.25">
      <c r="A325" s="30">
        <v>45174</v>
      </c>
      <c r="B325" s="49">
        <v>45169</v>
      </c>
      <c r="C325" s="31" t="s">
        <v>1007</v>
      </c>
      <c r="D325" s="32" t="s">
        <v>1139</v>
      </c>
      <c r="E325" s="31" t="s">
        <v>230</v>
      </c>
      <c r="F325" s="33" t="s">
        <v>1140</v>
      </c>
      <c r="G325" s="33">
        <v>21014.760000000002</v>
      </c>
      <c r="H325" s="35" t="s">
        <v>1702</v>
      </c>
      <c r="J325" t="str">
        <f>VLOOKUP(E325,Ref.!E:F,2,0)</f>
        <v>Empréstimo Consignado</v>
      </c>
      <c r="K325">
        <f t="shared" si="6"/>
        <v>9</v>
      </c>
    </row>
    <row r="326" spans="1:11" x14ac:dyDescent="0.25">
      <c r="A326" s="30">
        <v>45175</v>
      </c>
      <c r="B326" s="49">
        <v>45169</v>
      </c>
      <c r="C326" s="31" t="s">
        <v>1011</v>
      </c>
      <c r="D326" s="32" t="s">
        <v>1139</v>
      </c>
      <c r="E326" s="31" t="s">
        <v>230</v>
      </c>
      <c r="F326" s="33" t="s">
        <v>1141</v>
      </c>
      <c r="G326" s="33">
        <v>12184.1</v>
      </c>
      <c r="H326" s="35" t="s">
        <v>1703</v>
      </c>
      <c r="J326" t="str">
        <f>VLOOKUP(E326,Ref.!E:F,2,0)</f>
        <v>Empréstimo Consignado</v>
      </c>
      <c r="K326">
        <f t="shared" si="6"/>
        <v>9</v>
      </c>
    </row>
    <row r="327" spans="1:11" x14ac:dyDescent="0.25">
      <c r="A327" s="30">
        <v>45175</v>
      </c>
      <c r="B327" s="49">
        <v>45169</v>
      </c>
      <c r="C327" s="31" t="s">
        <v>1284</v>
      </c>
      <c r="D327" s="32" t="s">
        <v>1139</v>
      </c>
      <c r="E327" s="31" t="s">
        <v>230</v>
      </c>
      <c r="F327" s="33" t="s">
        <v>1140</v>
      </c>
      <c r="G327" s="33">
        <v>4994.91</v>
      </c>
      <c r="H327" s="35" t="s">
        <v>1704</v>
      </c>
      <c r="J327" t="str">
        <f>VLOOKUP(E327,Ref.!E:F,2,0)</f>
        <v>Empréstimo Consignado</v>
      </c>
      <c r="K327">
        <f t="shared" si="6"/>
        <v>9</v>
      </c>
    </row>
    <row r="328" spans="1:11" x14ac:dyDescent="0.25">
      <c r="A328" s="30">
        <v>45187</v>
      </c>
      <c r="B328" s="49">
        <v>45199</v>
      </c>
      <c r="C328" s="31" t="s">
        <v>990</v>
      </c>
      <c r="D328" s="32" t="s">
        <v>1142</v>
      </c>
      <c r="E328" s="31" t="s">
        <v>232</v>
      </c>
      <c r="F328" s="33" t="s">
        <v>1024</v>
      </c>
      <c r="G328" s="33">
        <v>8093.01</v>
      </c>
      <c r="H328" s="35" t="s">
        <v>1705</v>
      </c>
      <c r="J328" t="str">
        <f>VLOOKUP(E328,Ref.!E:F,2,0)</f>
        <v>Férias</v>
      </c>
      <c r="K328">
        <f t="shared" si="6"/>
        <v>9</v>
      </c>
    </row>
    <row r="329" spans="1:11" x14ac:dyDescent="0.25">
      <c r="A329" s="30">
        <v>45197</v>
      </c>
      <c r="B329" s="49">
        <v>45230</v>
      </c>
      <c r="C329" s="31" t="s">
        <v>990</v>
      </c>
      <c r="D329" s="32" t="s">
        <v>1143</v>
      </c>
      <c r="E329" s="31" t="s">
        <v>232</v>
      </c>
      <c r="F329" s="33" t="s">
        <v>992</v>
      </c>
      <c r="G329" s="33">
        <v>37107.700000000004</v>
      </c>
      <c r="H329" s="35" t="s">
        <v>1706</v>
      </c>
      <c r="J329" t="str">
        <f>VLOOKUP(E329,Ref.!E:F,2,0)</f>
        <v>Férias</v>
      </c>
      <c r="K329">
        <f t="shared" si="6"/>
        <v>9</v>
      </c>
    </row>
    <row r="330" spans="1:11" x14ac:dyDescent="0.25">
      <c r="A330" s="30">
        <v>45175</v>
      </c>
      <c r="B330" s="49">
        <v>45199</v>
      </c>
      <c r="C330" s="31" t="s">
        <v>990</v>
      </c>
      <c r="D330" s="32" t="s">
        <v>1142</v>
      </c>
      <c r="E330" s="31" t="s">
        <v>232</v>
      </c>
      <c r="F330" s="33" t="s">
        <v>992</v>
      </c>
      <c r="G330" s="33">
        <v>28721.37</v>
      </c>
      <c r="H330" s="35" t="s">
        <v>1703</v>
      </c>
      <c r="J330" t="str">
        <f>VLOOKUP(E330,Ref.!E:F,2,0)</f>
        <v>Férias</v>
      </c>
      <c r="K330">
        <f t="shared" si="6"/>
        <v>9</v>
      </c>
    </row>
    <row r="331" spans="1:11" x14ac:dyDescent="0.25">
      <c r="A331" s="30">
        <v>45175</v>
      </c>
      <c r="B331" s="49">
        <v>45169</v>
      </c>
      <c r="C331" s="31" t="s">
        <v>980</v>
      </c>
      <c r="D331" s="32" t="s">
        <v>1144</v>
      </c>
      <c r="E331" s="31" t="s">
        <v>234</v>
      </c>
      <c r="F331" s="33" t="s">
        <v>1145</v>
      </c>
      <c r="G331" s="33">
        <v>108576.87</v>
      </c>
      <c r="H331" s="35" t="s">
        <v>1704</v>
      </c>
      <c r="J331" t="str">
        <f>VLOOKUP(E331,Ref.!E:F,2,0)</f>
        <v>Encargos Sociais</v>
      </c>
      <c r="K331">
        <f t="shared" si="6"/>
        <v>9</v>
      </c>
    </row>
    <row r="332" spans="1:11" x14ac:dyDescent="0.25">
      <c r="A332" s="30">
        <v>45175</v>
      </c>
      <c r="B332" s="49">
        <v>45169</v>
      </c>
      <c r="C332" s="31" t="s">
        <v>977</v>
      </c>
      <c r="D332" s="32" t="s">
        <v>1146</v>
      </c>
      <c r="E332" s="31" t="s">
        <v>236</v>
      </c>
      <c r="F332" s="33" t="s">
        <v>1147</v>
      </c>
      <c r="G332" s="33">
        <v>1000481.78</v>
      </c>
      <c r="H332" s="35" t="s">
        <v>1707</v>
      </c>
      <c r="J332" t="str">
        <f>VLOOKUP(E332,Ref.!E:F,2,0)</f>
        <v>Ordenados</v>
      </c>
      <c r="K332">
        <f t="shared" si="6"/>
        <v>9</v>
      </c>
    </row>
    <row r="333" spans="1:11" x14ac:dyDescent="0.25">
      <c r="A333" s="30">
        <v>45189</v>
      </c>
      <c r="B333" s="49">
        <v>45169</v>
      </c>
      <c r="C333" s="31" t="s">
        <v>993</v>
      </c>
      <c r="D333" s="32" t="s">
        <v>1148</v>
      </c>
      <c r="E333" s="31" t="s">
        <v>237</v>
      </c>
      <c r="F333" s="33" t="s">
        <v>1294</v>
      </c>
      <c r="G333" s="33">
        <v>128782.87000000001</v>
      </c>
      <c r="H333" s="35" t="s">
        <v>1708</v>
      </c>
      <c r="J333" t="str">
        <f>VLOOKUP(E333,Ref.!E:F,2,0)</f>
        <v>Encargos Sociais</v>
      </c>
      <c r="K333">
        <f t="shared" si="6"/>
        <v>9</v>
      </c>
    </row>
    <row r="334" spans="1:11" x14ac:dyDescent="0.25">
      <c r="A334" s="30">
        <v>45189</v>
      </c>
      <c r="B334" s="49">
        <v>45169</v>
      </c>
      <c r="C334" s="31" t="s">
        <v>996</v>
      </c>
      <c r="D334" s="32" t="s">
        <v>1149</v>
      </c>
      <c r="E334" s="31" t="s">
        <v>239</v>
      </c>
      <c r="F334" s="33" t="s">
        <v>1296</v>
      </c>
      <c r="G334" s="33">
        <v>108930.63</v>
      </c>
      <c r="H334" s="35" t="s">
        <v>1708</v>
      </c>
      <c r="J334" t="str">
        <f>VLOOKUP(E334,Ref.!E:F,2,0)</f>
        <v>Encargos Sociais</v>
      </c>
      <c r="K334">
        <f t="shared" si="6"/>
        <v>9</v>
      </c>
    </row>
    <row r="335" spans="1:11" x14ac:dyDescent="0.25">
      <c r="A335" s="30">
        <v>45183</v>
      </c>
      <c r="B335" s="49">
        <v>45199</v>
      </c>
      <c r="C335" s="31" t="s">
        <v>1278</v>
      </c>
      <c r="D335" s="32" t="s">
        <v>1709</v>
      </c>
      <c r="E335" s="31" t="s">
        <v>246</v>
      </c>
      <c r="F335" s="33" t="s">
        <v>1710</v>
      </c>
      <c r="G335" s="33">
        <v>94.37</v>
      </c>
      <c r="H335" s="35" t="s">
        <v>1711</v>
      </c>
      <c r="J335" t="str">
        <f>VLOOKUP(E335,Ref.!E:F,2,0)</f>
        <v>Rescisões com Encargos</v>
      </c>
      <c r="K335">
        <f t="shared" si="6"/>
        <v>9</v>
      </c>
    </row>
    <row r="336" spans="1:11" x14ac:dyDescent="0.25">
      <c r="A336" s="30">
        <v>45183</v>
      </c>
      <c r="B336" s="49">
        <v>45199</v>
      </c>
      <c r="C336" s="31" t="s">
        <v>1278</v>
      </c>
      <c r="D336" s="32" t="s">
        <v>1709</v>
      </c>
      <c r="E336" s="31" t="s">
        <v>246</v>
      </c>
      <c r="F336" s="33" t="s">
        <v>1712</v>
      </c>
      <c r="G336" s="33">
        <v>1375.28</v>
      </c>
      <c r="H336" s="35" t="s">
        <v>1711</v>
      </c>
      <c r="J336" t="str">
        <f>VLOOKUP(E336,Ref.!E:F,2,0)</f>
        <v>Rescisões com Encargos</v>
      </c>
      <c r="K336">
        <f t="shared" si="6"/>
        <v>9</v>
      </c>
    </row>
    <row r="337" spans="1:11" x14ac:dyDescent="0.25">
      <c r="A337" s="30">
        <v>45183</v>
      </c>
      <c r="B337" s="49">
        <v>45169</v>
      </c>
      <c r="C337" s="31" t="s">
        <v>1320</v>
      </c>
      <c r="D337" s="32" t="s">
        <v>1150</v>
      </c>
      <c r="E337" s="31" t="s">
        <v>247</v>
      </c>
      <c r="F337" s="33" t="s">
        <v>1018</v>
      </c>
      <c r="G337" s="33">
        <v>20</v>
      </c>
      <c r="H337" s="35" t="s">
        <v>1713</v>
      </c>
      <c r="J337" t="str">
        <f>VLOOKUP(E337,Ref.!E:F,2,0)</f>
        <v>Sindical</v>
      </c>
      <c r="K337">
        <f t="shared" si="6"/>
        <v>9</v>
      </c>
    </row>
    <row r="338" spans="1:11" x14ac:dyDescent="0.25">
      <c r="A338" s="30">
        <v>45180</v>
      </c>
      <c r="B338" s="49">
        <v>45169</v>
      </c>
      <c r="C338" s="31" t="s">
        <v>984</v>
      </c>
      <c r="D338" s="32" t="s">
        <v>1151</v>
      </c>
      <c r="E338" s="31" t="s">
        <v>247</v>
      </c>
      <c r="F338" s="33" t="s">
        <v>1153</v>
      </c>
      <c r="G338" s="33">
        <v>58.910000000000004</v>
      </c>
      <c r="H338" s="35" t="s">
        <v>1714</v>
      </c>
      <c r="J338" t="str">
        <f>VLOOKUP(E338,Ref.!E:F,2,0)</f>
        <v>Sindical</v>
      </c>
      <c r="K338">
        <f t="shared" si="6"/>
        <v>9</v>
      </c>
    </row>
    <row r="339" spans="1:11" x14ac:dyDescent="0.25">
      <c r="A339" s="30">
        <v>45180</v>
      </c>
      <c r="B339" s="49">
        <v>45169</v>
      </c>
      <c r="C339" s="31" t="s">
        <v>984</v>
      </c>
      <c r="D339" s="32" t="s">
        <v>1151</v>
      </c>
      <c r="E339" s="31" t="s">
        <v>247</v>
      </c>
      <c r="F339" s="33" t="s">
        <v>1152</v>
      </c>
      <c r="G339" s="33">
        <v>1307.0899999999999</v>
      </c>
      <c r="H339" s="35" t="s">
        <v>1714</v>
      </c>
      <c r="J339" t="str">
        <f>VLOOKUP(E339,Ref.!E:F,2,0)</f>
        <v>Sindical</v>
      </c>
      <c r="K339">
        <f t="shared" si="6"/>
        <v>9</v>
      </c>
    </row>
    <row r="340" spans="1:11" x14ac:dyDescent="0.25">
      <c r="A340" s="30">
        <v>45194</v>
      </c>
      <c r="B340" s="50">
        <v>45138</v>
      </c>
      <c r="C340" s="31" t="s">
        <v>1531</v>
      </c>
      <c r="D340" s="32" t="s">
        <v>1715</v>
      </c>
      <c r="E340" s="31" t="s">
        <v>191</v>
      </c>
      <c r="F340" s="33" t="s">
        <v>1533</v>
      </c>
      <c r="G340" s="33">
        <v>109.5</v>
      </c>
      <c r="H340" s="35" t="s">
        <v>1716</v>
      </c>
      <c r="J340" t="str">
        <f>VLOOKUP(E340,Ref.!E:F,2,0)</f>
        <v>Higiene e Limpeza</v>
      </c>
      <c r="K340">
        <f t="shared" si="6"/>
        <v>9</v>
      </c>
    </row>
    <row r="341" spans="1:11" x14ac:dyDescent="0.25">
      <c r="A341" s="30">
        <v>45180</v>
      </c>
      <c r="B341" s="49">
        <v>45169</v>
      </c>
      <c r="C341" s="31" t="s">
        <v>1286</v>
      </c>
      <c r="D341" s="32" t="s">
        <v>1717</v>
      </c>
      <c r="E341" s="31" t="s">
        <v>247</v>
      </c>
      <c r="F341" s="33" t="s">
        <v>1718</v>
      </c>
      <c r="G341" s="33">
        <v>8.42</v>
      </c>
      <c r="H341" s="35" t="s">
        <v>1719</v>
      </c>
      <c r="J341" t="str">
        <f>VLOOKUP(E341,Ref.!E:F,2,0)</f>
        <v>Sindical</v>
      </c>
      <c r="K341">
        <f t="shared" si="6"/>
        <v>9</v>
      </c>
    </row>
    <row r="342" spans="1:11" x14ac:dyDescent="0.25">
      <c r="A342" s="30">
        <v>45188</v>
      </c>
      <c r="B342" s="49">
        <f>A342</f>
        <v>45188</v>
      </c>
      <c r="C342" s="31" t="s">
        <v>1084</v>
      </c>
      <c r="D342" s="32" t="s">
        <v>1720</v>
      </c>
      <c r="E342" s="31" t="s">
        <v>249</v>
      </c>
      <c r="F342" s="33" t="s">
        <v>1721</v>
      </c>
      <c r="G342" s="33">
        <v>127</v>
      </c>
      <c r="H342" s="35" t="s">
        <v>1689</v>
      </c>
      <c r="J342" t="str">
        <f>VLOOKUP(E342,Ref.!E:F,2,0)</f>
        <v>Vale-Transporte</v>
      </c>
      <c r="K342">
        <f t="shared" si="6"/>
        <v>9</v>
      </c>
    </row>
    <row r="343" spans="1:11" x14ac:dyDescent="0.25">
      <c r="A343" s="30">
        <v>45188</v>
      </c>
      <c r="B343" s="49">
        <f>A343</f>
        <v>45188</v>
      </c>
      <c r="C343" s="31" t="s">
        <v>1084</v>
      </c>
      <c r="D343" s="32" t="s">
        <v>1720</v>
      </c>
      <c r="E343" s="31" t="s">
        <v>249</v>
      </c>
      <c r="F343" s="33" t="s">
        <v>1154</v>
      </c>
      <c r="G343" s="33">
        <v>7430</v>
      </c>
      <c r="H343" s="35" t="s">
        <v>1689</v>
      </c>
      <c r="J343" t="str">
        <f>VLOOKUP(E343,Ref.!E:F,2,0)</f>
        <v>Vale-Transporte</v>
      </c>
      <c r="K343">
        <f t="shared" si="6"/>
        <v>9</v>
      </c>
    </row>
    <row r="344" spans="1:11" x14ac:dyDescent="0.25">
      <c r="A344" s="30">
        <v>45188</v>
      </c>
      <c r="B344" s="49">
        <f>A344</f>
        <v>45188</v>
      </c>
      <c r="C344" s="31" t="s">
        <v>1084</v>
      </c>
      <c r="D344" s="32" t="s">
        <v>1720</v>
      </c>
      <c r="E344" s="31" t="s">
        <v>249</v>
      </c>
      <c r="F344" s="33" t="s">
        <v>1722</v>
      </c>
      <c r="G344" s="33">
        <v>288</v>
      </c>
      <c r="H344" s="35" t="s">
        <v>1689</v>
      </c>
      <c r="J344" t="str">
        <f>VLOOKUP(E344,Ref.!E:F,2,0)</f>
        <v>Vale-Transporte</v>
      </c>
      <c r="K344">
        <f t="shared" si="6"/>
        <v>9</v>
      </c>
    </row>
    <row r="345" spans="1:11" x14ac:dyDescent="0.25">
      <c r="A345" s="30">
        <v>45188</v>
      </c>
      <c r="B345" s="49">
        <f>A345</f>
        <v>45188</v>
      </c>
      <c r="C345" s="31" t="s">
        <v>1084</v>
      </c>
      <c r="D345" s="32" t="s">
        <v>1720</v>
      </c>
      <c r="E345" s="31" t="s">
        <v>249</v>
      </c>
      <c r="F345" s="33" t="s">
        <v>1723</v>
      </c>
      <c r="G345" s="33">
        <v>1542</v>
      </c>
      <c r="H345" s="35" t="s">
        <v>1689</v>
      </c>
      <c r="J345" t="str">
        <f>VLOOKUP(E345,Ref.!E:F,2,0)</f>
        <v>Vale-Transporte</v>
      </c>
      <c r="K345">
        <f t="shared" si="6"/>
        <v>9</v>
      </c>
    </row>
    <row r="346" spans="1:11" x14ac:dyDescent="0.25">
      <c r="A346" s="30">
        <v>45188</v>
      </c>
      <c r="B346" s="49">
        <f>A346</f>
        <v>45188</v>
      </c>
      <c r="C346" s="31" t="s">
        <v>1084</v>
      </c>
      <c r="D346" s="32" t="s">
        <v>1720</v>
      </c>
      <c r="E346" s="31" t="s">
        <v>249</v>
      </c>
      <c r="F346" s="33" t="s">
        <v>1724</v>
      </c>
      <c r="G346" s="33">
        <v>528</v>
      </c>
      <c r="H346" s="35" t="s">
        <v>1689</v>
      </c>
      <c r="J346" t="str">
        <f>VLOOKUP(E346,Ref.!E:F,2,0)</f>
        <v>Vale-Transporte</v>
      </c>
      <c r="K346">
        <f t="shared" si="6"/>
        <v>9</v>
      </c>
    </row>
    <row r="347" spans="1:11" x14ac:dyDescent="0.25">
      <c r="A347" s="30">
        <v>45197</v>
      </c>
      <c r="B347" s="49">
        <v>45194</v>
      </c>
      <c r="C347" s="31" t="s">
        <v>1725</v>
      </c>
      <c r="D347" s="32" t="s">
        <v>1726</v>
      </c>
      <c r="E347" s="31" t="s">
        <v>263</v>
      </c>
      <c r="F347" s="33" t="s">
        <v>1727</v>
      </c>
      <c r="G347" s="33">
        <v>6917.01</v>
      </c>
      <c r="H347" s="35" t="s">
        <v>1662</v>
      </c>
      <c r="J347" t="str">
        <f>VLOOKUP(E347,Ref.!E:F,2,0)</f>
        <v>Serviços Médicos (Pessoa Jurídica)</v>
      </c>
      <c r="K347">
        <f t="shared" si="6"/>
        <v>9</v>
      </c>
    </row>
    <row r="348" spans="1:11" x14ac:dyDescent="0.25">
      <c r="A348" s="30">
        <v>45197</v>
      </c>
      <c r="B348" s="50">
        <v>45166</v>
      </c>
      <c r="C348" s="31" t="s">
        <v>1728</v>
      </c>
      <c r="D348" s="32" t="s">
        <v>1729</v>
      </c>
      <c r="E348" s="31" t="s">
        <v>1184</v>
      </c>
      <c r="F348" s="33" t="s">
        <v>1730</v>
      </c>
      <c r="G348" s="33">
        <v>39300</v>
      </c>
      <c r="H348" s="35" t="s">
        <v>1731</v>
      </c>
      <c r="J348" t="str">
        <f>VLOOKUP(E348,Ref.!E:F,2,0)</f>
        <v>Medicamentos</v>
      </c>
      <c r="K348">
        <f t="shared" si="6"/>
        <v>9</v>
      </c>
    </row>
    <row r="349" spans="1:11" x14ac:dyDescent="0.25">
      <c r="A349" s="30">
        <v>45173</v>
      </c>
      <c r="B349" s="49">
        <v>45161</v>
      </c>
      <c r="C349" s="31" t="s">
        <v>1732</v>
      </c>
      <c r="D349" s="32" t="s">
        <v>1733</v>
      </c>
      <c r="E349" s="31" t="s">
        <v>263</v>
      </c>
      <c r="F349" s="33" t="s">
        <v>1734</v>
      </c>
      <c r="G349" s="33">
        <v>1637.8400000000001</v>
      </c>
      <c r="H349" s="35" t="s">
        <v>1735</v>
      </c>
      <c r="J349" t="str">
        <f>VLOOKUP(E349,Ref.!E:F,2,0)</f>
        <v>Serviços Médicos (Pessoa Jurídica)</v>
      </c>
      <c r="K349">
        <f t="shared" si="6"/>
        <v>9</v>
      </c>
    </row>
    <row r="350" spans="1:11" x14ac:dyDescent="0.25">
      <c r="A350" s="30">
        <v>45173</v>
      </c>
      <c r="B350" s="49">
        <v>45166</v>
      </c>
      <c r="C350" s="31" t="s">
        <v>1736</v>
      </c>
      <c r="D350" s="32" t="s">
        <v>1737</v>
      </c>
      <c r="E350" s="31" t="s">
        <v>263</v>
      </c>
      <c r="F350" s="33" t="s">
        <v>1738</v>
      </c>
      <c r="G350" s="33">
        <v>4611.34</v>
      </c>
      <c r="H350" s="35" t="s">
        <v>1739</v>
      </c>
      <c r="J350" t="str">
        <f>VLOOKUP(E350,Ref.!E:F,2,0)</f>
        <v>Serviços Médicos (Pessoa Jurídica)</v>
      </c>
      <c r="K350">
        <f t="shared" si="6"/>
        <v>9</v>
      </c>
    </row>
    <row r="351" spans="1:11" x14ac:dyDescent="0.25">
      <c r="A351" s="30">
        <v>45173</v>
      </c>
      <c r="B351" s="49">
        <v>45163</v>
      </c>
      <c r="C351" s="31" t="s">
        <v>1645</v>
      </c>
      <c r="D351" s="32" t="s">
        <v>1740</v>
      </c>
      <c r="E351" s="31" t="s">
        <v>263</v>
      </c>
      <c r="F351" s="33" t="s">
        <v>1741</v>
      </c>
      <c r="G351" s="33">
        <v>1637.8400000000001</v>
      </c>
      <c r="H351" s="35" t="s">
        <v>1739</v>
      </c>
      <c r="J351" t="str">
        <f>VLOOKUP(E351,Ref.!E:F,2,0)</f>
        <v>Serviços Médicos (Pessoa Jurídica)</v>
      </c>
      <c r="K351">
        <f t="shared" si="6"/>
        <v>9</v>
      </c>
    </row>
    <row r="352" spans="1:11" x14ac:dyDescent="0.25">
      <c r="A352" s="30">
        <v>45173</v>
      </c>
      <c r="B352" s="49">
        <v>45161</v>
      </c>
      <c r="C352" s="31" t="s">
        <v>1742</v>
      </c>
      <c r="D352" s="32" t="s">
        <v>1743</v>
      </c>
      <c r="E352" s="31" t="s">
        <v>263</v>
      </c>
      <c r="F352" s="33" t="s">
        <v>1744</v>
      </c>
      <c r="G352" s="33">
        <v>4913.5200000000004</v>
      </c>
      <c r="H352" s="35" t="s">
        <v>1739</v>
      </c>
      <c r="J352" t="str">
        <f>VLOOKUP(E352,Ref.!E:F,2,0)</f>
        <v>Serviços Médicos (Pessoa Jurídica)</v>
      </c>
      <c r="K352">
        <f t="shared" si="6"/>
        <v>9</v>
      </c>
    </row>
    <row r="353" spans="1:11" x14ac:dyDescent="0.25">
      <c r="A353" s="30">
        <v>45184</v>
      </c>
      <c r="B353" s="49">
        <v>45160</v>
      </c>
      <c r="C353" s="31" t="s">
        <v>1745</v>
      </c>
      <c r="D353" s="32" t="s">
        <v>1746</v>
      </c>
      <c r="E353" s="31" t="s">
        <v>263</v>
      </c>
      <c r="F353" s="33" t="s">
        <v>1747</v>
      </c>
      <c r="G353" s="33">
        <v>7685.56</v>
      </c>
      <c r="H353" s="35" t="s">
        <v>1748</v>
      </c>
      <c r="J353" t="str">
        <f>VLOOKUP(E353,Ref.!E:F,2,0)</f>
        <v>Serviços Médicos (Pessoa Jurídica)</v>
      </c>
      <c r="K353">
        <f t="shared" si="6"/>
        <v>9</v>
      </c>
    </row>
    <row r="354" spans="1:11" x14ac:dyDescent="0.25">
      <c r="A354" s="30">
        <v>45188</v>
      </c>
      <c r="B354" s="49">
        <f>A354</f>
        <v>45188</v>
      </c>
      <c r="C354" s="31" t="s">
        <v>1084</v>
      </c>
      <c r="D354" s="32" t="s">
        <v>1720</v>
      </c>
      <c r="E354" s="31" t="s">
        <v>249</v>
      </c>
      <c r="F354" s="33" t="s">
        <v>1749</v>
      </c>
      <c r="G354" s="33">
        <v>910.4</v>
      </c>
      <c r="H354" s="35" t="s">
        <v>1689</v>
      </c>
      <c r="J354" t="str">
        <f>VLOOKUP(E354,Ref.!E:F,2,0)</f>
        <v>Vale-Transporte</v>
      </c>
      <c r="K354">
        <f t="shared" si="6"/>
        <v>9</v>
      </c>
    </row>
    <row r="355" spans="1:11" x14ac:dyDescent="0.25">
      <c r="A355" s="30">
        <v>45188</v>
      </c>
      <c r="B355" s="49">
        <f>A355</f>
        <v>45188</v>
      </c>
      <c r="C355" s="31" t="s">
        <v>1084</v>
      </c>
      <c r="D355" s="32" t="s">
        <v>1720</v>
      </c>
      <c r="E355" s="31" t="s">
        <v>249</v>
      </c>
      <c r="F355" s="33" t="s">
        <v>1750</v>
      </c>
      <c r="G355" s="33">
        <v>4930.2</v>
      </c>
      <c r="H355" s="35" t="s">
        <v>1689</v>
      </c>
      <c r="J355" t="str">
        <f>VLOOKUP(E355,Ref.!E:F,2,0)</f>
        <v>Vale-Transporte</v>
      </c>
      <c r="K355">
        <f t="shared" si="6"/>
        <v>9</v>
      </c>
    </row>
    <row r="356" spans="1:11" x14ac:dyDescent="0.25">
      <c r="A356" s="30">
        <v>45180</v>
      </c>
      <c r="B356" s="50">
        <v>45147</v>
      </c>
      <c r="C356" s="31" t="s">
        <v>1424</v>
      </c>
      <c r="D356" s="32" t="s">
        <v>1751</v>
      </c>
      <c r="E356" s="31" t="s">
        <v>1184</v>
      </c>
      <c r="F356" s="33" t="s">
        <v>1752</v>
      </c>
      <c r="G356" s="33">
        <v>259469</v>
      </c>
      <c r="H356" s="35" t="s">
        <v>1753</v>
      </c>
      <c r="J356" t="str">
        <f>VLOOKUP(E356,Ref.!E:F,2,0)</f>
        <v>Medicamentos</v>
      </c>
      <c r="K356">
        <f t="shared" si="6"/>
        <v>9</v>
      </c>
    </row>
    <row r="357" spans="1:11" x14ac:dyDescent="0.25">
      <c r="A357" s="30">
        <v>45194</v>
      </c>
      <c r="B357" s="49">
        <f>A357</f>
        <v>45194</v>
      </c>
      <c r="C357" s="31" t="s">
        <v>1084</v>
      </c>
      <c r="D357" s="32" t="s">
        <v>1754</v>
      </c>
      <c r="E357" s="31" t="s">
        <v>249</v>
      </c>
      <c r="F357" s="33" t="s">
        <v>1755</v>
      </c>
      <c r="G357" s="33">
        <v>130</v>
      </c>
      <c r="H357" s="35" t="s">
        <v>1657</v>
      </c>
      <c r="J357" t="str">
        <f>VLOOKUP(E357,Ref.!E:F,2,0)</f>
        <v>Vale-Transporte</v>
      </c>
      <c r="K357">
        <f t="shared" si="6"/>
        <v>9</v>
      </c>
    </row>
    <row r="358" spans="1:11" x14ac:dyDescent="0.25">
      <c r="A358" s="30">
        <v>45170</v>
      </c>
      <c r="B358" s="50">
        <v>45138</v>
      </c>
      <c r="C358" s="31" t="s">
        <v>1756</v>
      </c>
      <c r="D358" s="32" t="s">
        <v>1757</v>
      </c>
      <c r="E358" s="31" t="s">
        <v>191</v>
      </c>
      <c r="F358" s="33" t="s">
        <v>1758</v>
      </c>
      <c r="G358" s="33">
        <v>25993.5</v>
      </c>
      <c r="H358" s="35" t="s">
        <v>1759</v>
      </c>
      <c r="J358" t="str">
        <f>VLOOKUP(E358,Ref.!E:F,2,0)</f>
        <v>Higiene e Limpeza</v>
      </c>
      <c r="K358">
        <f t="shared" si="6"/>
        <v>9</v>
      </c>
    </row>
    <row r="359" spans="1:11" x14ac:dyDescent="0.25">
      <c r="A359" s="30">
        <v>45170</v>
      </c>
      <c r="B359" s="50">
        <v>45134</v>
      </c>
      <c r="C359" s="31" t="s">
        <v>1389</v>
      </c>
      <c r="D359" s="32" t="s">
        <v>1760</v>
      </c>
      <c r="E359" s="31" t="s">
        <v>1182</v>
      </c>
      <c r="F359" s="33" t="s">
        <v>1761</v>
      </c>
      <c r="G359" s="33">
        <v>9457.5</v>
      </c>
      <c r="H359" s="35" t="s">
        <v>1762</v>
      </c>
      <c r="J359" t="str">
        <f>VLOOKUP(E359,Ref.!E:F,2,0)</f>
        <v>Material Médico e Hospitalar</v>
      </c>
      <c r="K359">
        <f t="shared" si="6"/>
        <v>9</v>
      </c>
    </row>
    <row r="360" spans="1:11" x14ac:dyDescent="0.25">
      <c r="A360" s="30">
        <v>45170</v>
      </c>
      <c r="B360" s="50">
        <v>45134</v>
      </c>
      <c r="C360" s="31" t="s">
        <v>1389</v>
      </c>
      <c r="D360" s="32" t="s">
        <v>1763</v>
      </c>
      <c r="E360" s="31" t="s">
        <v>1182</v>
      </c>
      <c r="F360" s="33" t="s">
        <v>1764</v>
      </c>
      <c r="G360" s="33">
        <v>3000</v>
      </c>
      <c r="H360" s="35" t="s">
        <v>1762</v>
      </c>
      <c r="J360" t="str">
        <f>VLOOKUP(E360,Ref.!E:F,2,0)</f>
        <v>Material Médico e Hospitalar</v>
      </c>
      <c r="K360">
        <f t="shared" si="6"/>
        <v>9</v>
      </c>
    </row>
    <row r="361" spans="1:11" x14ac:dyDescent="0.25">
      <c r="A361" s="30">
        <v>45170</v>
      </c>
      <c r="B361" s="49">
        <v>45161</v>
      </c>
      <c r="C361" s="31" t="s">
        <v>1745</v>
      </c>
      <c r="D361" s="32" t="s">
        <v>1765</v>
      </c>
      <c r="E361" s="31" t="s">
        <v>263</v>
      </c>
      <c r="F361" s="33" t="s">
        <v>1766</v>
      </c>
      <c r="G361" s="33">
        <v>15371.12</v>
      </c>
      <c r="H361" s="35" t="s">
        <v>1767</v>
      </c>
      <c r="J361" t="str">
        <f>VLOOKUP(E361,Ref.!E:F,2,0)</f>
        <v>Serviços Médicos (Pessoa Jurídica)</v>
      </c>
      <c r="K361">
        <f t="shared" si="6"/>
        <v>9</v>
      </c>
    </row>
    <row r="362" spans="1:11" x14ac:dyDescent="0.25">
      <c r="A362" s="30">
        <v>45170</v>
      </c>
      <c r="B362" s="50">
        <v>45138</v>
      </c>
      <c r="C362" s="31" t="s">
        <v>1408</v>
      </c>
      <c r="D362" s="32" t="s">
        <v>1768</v>
      </c>
      <c r="E362" s="31" t="s">
        <v>1182</v>
      </c>
      <c r="F362" s="33" t="s">
        <v>1769</v>
      </c>
      <c r="G362" s="33">
        <v>19800</v>
      </c>
      <c r="H362" s="35" t="s">
        <v>1770</v>
      </c>
      <c r="J362" t="str">
        <f>VLOOKUP(E362,Ref.!E:F,2,0)</f>
        <v>Material Médico e Hospitalar</v>
      </c>
      <c r="K362">
        <f t="shared" ref="K362:K425" si="7">MONTH(A362)</f>
        <v>9</v>
      </c>
    </row>
    <row r="363" spans="1:11" x14ac:dyDescent="0.25">
      <c r="A363" s="30">
        <v>45170</v>
      </c>
      <c r="B363" s="50">
        <v>45138</v>
      </c>
      <c r="C363" s="31" t="s">
        <v>1422</v>
      </c>
      <c r="D363" s="32" t="s">
        <v>1771</v>
      </c>
      <c r="E363" s="31" t="s">
        <v>1182</v>
      </c>
      <c r="F363" s="33" t="s">
        <v>1772</v>
      </c>
      <c r="G363" s="33">
        <v>6537.8</v>
      </c>
      <c r="H363" s="35" t="s">
        <v>1770</v>
      </c>
      <c r="J363" t="str">
        <f>VLOOKUP(E363,Ref.!E:F,2,0)</f>
        <v>Material Médico e Hospitalar</v>
      </c>
      <c r="K363">
        <f t="shared" si="7"/>
        <v>9</v>
      </c>
    </row>
    <row r="364" spans="1:11" x14ac:dyDescent="0.25">
      <c r="A364" s="30">
        <v>45170</v>
      </c>
      <c r="B364" s="50">
        <v>45134</v>
      </c>
      <c r="C364" s="31" t="s">
        <v>1401</v>
      </c>
      <c r="D364" s="32" t="s">
        <v>1773</v>
      </c>
      <c r="E364" s="31" t="s">
        <v>1182</v>
      </c>
      <c r="F364" s="33" t="s">
        <v>1774</v>
      </c>
      <c r="G364" s="33">
        <v>9900</v>
      </c>
      <c r="H364" s="35" t="s">
        <v>1770</v>
      </c>
      <c r="J364" t="str">
        <f>VLOOKUP(E364,Ref.!E:F,2,0)</f>
        <v>Material Médico e Hospitalar</v>
      </c>
      <c r="K364">
        <f t="shared" si="7"/>
        <v>9</v>
      </c>
    </row>
    <row r="365" spans="1:11" x14ac:dyDescent="0.25">
      <c r="A365" s="30">
        <v>45170</v>
      </c>
      <c r="B365" s="50">
        <v>45138</v>
      </c>
      <c r="C365" s="31" t="s">
        <v>1403</v>
      </c>
      <c r="D365" s="32" t="s">
        <v>1775</v>
      </c>
      <c r="E365" s="31" t="s">
        <v>1182</v>
      </c>
      <c r="F365" s="33" t="s">
        <v>1776</v>
      </c>
      <c r="G365" s="33">
        <v>2255.6799999999998</v>
      </c>
      <c r="H365" s="35" t="s">
        <v>1770</v>
      </c>
      <c r="J365" t="str">
        <f>VLOOKUP(E365,Ref.!E:F,2,0)</f>
        <v>Material Médico e Hospitalar</v>
      </c>
      <c r="K365">
        <f t="shared" si="7"/>
        <v>9</v>
      </c>
    </row>
    <row r="366" spans="1:11" x14ac:dyDescent="0.25">
      <c r="A366" s="30">
        <v>45170</v>
      </c>
      <c r="B366" s="50">
        <v>45140</v>
      </c>
      <c r="C366" s="31" t="s">
        <v>1410</v>
      </c>
      <c r="D366" s="32" t="s">
        <v>1777</v>
      </c>
      <c r="E366" s="31" t="s">
        <v>1182</v>
      </c>
      <c r="F366" s="33" t="s">
        <v>1778</v>
      </c>
      <c r="G366" s="33">
        <v>7994.6100000000006</v>
      </c>
      <c r="H366" s="35" t="s">
        <v>1770</v>
      </c>
      <c r="J366" t="str">
        <f>VLOOKUP(E366,Ref.!E:F,2,0)</f>
        <v>Material Médico e Hospitalar</v>
      </c>
      <c r="K366">
        <f t="shared" si="7"/>
        <v>9</v>
      </c>
    </row>
    <row r="367" spans="1:11" x14ac:dyDescent="0.25">
      <c r="A367" s="30">
        <v>45170</v>
      </c>
      <c r="B367" s="50">
        <v>45140</v>
      </c>
      <c r="C367" s="31" t="s">
        <v>1410</v>
      </c>
      <c r="D367" s="32" t="s">
        <v>1779</v>
      </c>
      <c r="E367" s="31" t="s">
        <v>1182</v>
      </c>
      <c r="F367" s="33" t="s">
        <v>1780</v>
      </c>
      <c r="G367" s="33">
        <v>4618.9000000000005</v>
      </c>
      <c r="H367" s="35" t="s">
        <v>1770</v>
      </c>
      <c r="J367" t="str">
        <f>VLOOKUP(E367,Ref.!E:F,2,0)</f>
        <v>Material Médico e Hospitalar</v>
      </c>
      <c r="K367">
        <f t="shared" si="7"/>
        <v>9</v>
      </c>
    </row>
    <row r="368" spans="1:11" x14ac:dyDescent="0.25">
      <c r="A368" s="30">
        <v>45170</v>
      </c>
      <c r="B368" s="50">
        <v>45134</v>
      </c>
      <c r="C368" s="31" t="s">
        <v>1443</v>
      </c>
      <c r="D368" s="32" t="s">
        <v>1781</v>
      </c>
      <c r="E368" s="31" t="s">
        <v>1182</v>
      </c>
      <c r="F368" s="33" t="s">
        <v>1782</v>
      </c>
      <c r="G368" s="33">
        <v>4972.8</v>
      </c>
      <c r="H368" s="35" t="s">
        <v>1770</v>
      </c>
      <c r="J368" t="str">
        <f>VLOOKUP(E368,Ref.!E:F,2,0)</f>
        <v>Material Médico e Hospitalar</v>
      </c>
      <c r="K368">
        <f t="shared" si="7"/>
        <v>9</v>
      </c>
    </row>
    <row r="369" spans="1:11" x14ac:dyDescent="0.25">
      <c r="A369" s="30">
        <v>45170</v>
      </c>
      <c r="B369" s="50">
        <v>45141</v>
      </c>
      <c r="C369" s="31" t="s">
        <v>1420</v>
      </c>
      <c r="D369" s="32" t="s">
        <v>1783</v>
      </c>
      <c r="E369" s="31" t="s">
        <v>1184</v>
      </c>
      <c r="F369" s="33" t="s">
        <v>1583</v>
      </c>
      <c r="G369" s="33">
        <v>50000</v>
      </c>
      <c r="H369" s="35" t="s">
        <v>1770</v>
      </c>
      <c r="J369" t="str">
        <f>VLOOKUP(E369,Ref.!E:F,2,0)</f>
        <v>Medicamentos</v>
      </c>
      <c r="K369">
        <f t="shared" si="7"/>
        <v>9</v>
      </c>
    </row>
    <row r="370" spans="1:11" x14ac:dyDescent="0.25">
      <c r="A370" s="30">
        <v>45170</v>
      </c>
      <c r="B370" s="49">
        <v>45167</v>
      </c>
      <c r="C370" s="31" t="s">
        <v>1784</v>
      </c>
      <c r="D370" s="32" t="s">
        <v>1785</v>
      </c>
      <c r="E370" s="31" t="s">
        <v>263</v>
      </c>
      <c r="F370" s="33" t="s">
        <v>1786</v>
      </c>
      <c r="G370" s="33">
        <v>4913.5200000000004</v>
      </c>
      <c r="H370" s="35" t="s">
        <v>1787</v>
      </c>
      <c r="J370" t="str">
        <f>VLOOKUP(E370,Ref.!E:F,2,0)</f>
        <v>Serviços Médicos (Pessoa Jurídica)</v>
      </c>
      <c r="K370">
        <f t="shared" si="7"/>
        <v>9</v>
      </c>
    </row>
    <row r="371" spans="1:11" x14ac:dyDescent="0.25">
      <c r="A371" s="30">
        <v>45170</v>
      </c>
      <c r="B371" s="49">
        <v>45161</v>
      </c>
      <c r="C371" s="31" t="s">
        <v>1788</v>
      </c>
      <c r="D371" s="32" t="s">
        <v>1650</v>
      </c>
      <c r="E371" s="31" t="s">
        <v>263</v>
      </c>
      <c r="F371" s="33" t="s">
        <v>1789</v>
      </c>
      <c r="G371" s="33">
        <v>9827.0400000000009</v>
      </c>
      <c r="H371" s="35" t="s">
        <v>1790</v>
      </c>
      <c r="J371" t="str">
        <f>VLOOKUP(E371,Ref.!E:F,2,0)</f>
        <v>Serviços Médicos (Pessoa Jurídica)</v>
      </c>
      <c r="K371">
        <f t="shared" si="7"/>
        <v>9</v>
      </c>
    </row>
    <row r="372" spans="1:11" x14ac:dyDescent="0.25">
      <c r="A372" s="30">
        <v>45189</v>
      </c>
      <c r="B372" s="49">
        <v>45166</v>
      </c>
      <c r="C372" s="31" t="s">
        <v>1791</v>
      </c>
      <c r="D372" s="32" t="s">
        <v>1737</v>
      </c>
      <c r="E372" s="31" t="s">
        <v>263</v>
      </c>
      <c r="F372" s="33" t="s">
        <v>1738</v>
      </c>
      <c r="G372" s="33">
        <v>73.7</v>
      </c>
      <c r="H372" s="35" t="s">
        <v>1792</v>
      </c>
      <c r="J372" t="str">
        <f>VLOOKUP(E372,Ref.!E:F,2,0)</f>
        <v>Serviços Médicos (Pessoa Jurídica)</v>
      </c>
      <c r="K372">
        <f t="shared" si="7"/>
        <v>9</v>
      </c>
    </row>
    <row r="373" spans="1:11" x14ac:dyDescent="0.25">
      <c r="A373" s="30">
        <v>45189</v>
      </c>
      <c r="B373" s="49">
        <v>45166</v>
      </c>
      <c r="C373" s="31" t="s">
        <v>1793</v>
      </c>
      <c r="D373" s="32" t="s">
        <v>1632</v>
      </c>
      <c r="E373" s="31" t="s">
        <v>263</v>
      </c>
      <c r="F373" s="33" t="s">
        <v>1633</v>
      </c>
      <c r="G373" s="33">
        <v>49.139999999999993</v>
      </c>
      <c r="H373" s="35" t="s">
        <v>1792</v>
      </c>
      <c r="J373" t="str">
        <f>VLOOKUP(E373,Ref.!E:F,2,0)</f>
        <v>Serviços Médicos (Pessoa Jurídica)</v>
      </c>
      <c r="K373">
        <f t="shared" si="7"/>
        <v>9</v>
      </c>
    </row>
    <row r="374" spans="1:11" x14ac:dyDescent="0.25">
      <c r="A374" s="30">
        <v>45189</v>
      </c>
      <c r="B374" s="49">
        <v>45166</v>
      </c>
      <c r="C374" s="31" t="s">
        <v>1794</v>
      </c>
      <c r="D374" s="32" t="s">
        <v>1632</v>
      </c>
      <c r="E374" s="31" t="s">
        <v>263</v>
      </c>
      <c r="F374" s="33" t="s">
        <v>1633</v>
      </c>
      <c r="G374" s="33">
        <v>152.32</v>
      </c>
      <c r="H374" s="35" t="s">
        <v>1792</v>
      </c>
      <c r="J374" t="str">
        <f>VLOOKUP(E374,Ref.!E:F,2,0)</f>
        <v>Serviços Médicos (Pessoa Jurídica)</v>
      </c>
      <c r="K374">
        <f t="shared" si="7"/>
        <v>9</v>
      </c>
    </row>
    <row r="375" spans="1:11" x14ac:dyDescent="0.25">
      <c r="A375" s="30">
        <v>45189</v>
      </c>
      <c r="B375" s="49">
        <v>45158</v>
      </c>
      <c r="C375" s="31" t="s">
        <v>1795</v>
      </c>
      <c r="D375" s="32" t="s">
        <v>1617</v>
      </c>
      <c r="E375" s="31" t="s">
        <v>263</v>
      </c>
      <c r="F375" s="33" t="s">
        <v>1618</v>
      </c>
      <c r="G375" s="33">
        <v>49.139999999999993</v>
      </c>
      <c r="H375" s="35" t="s">
        <v>1792</v>
      </c>
      <c r="J375" t="str">
        <f>VLOOKUP(E375,Ref.!E:F,2,0)</f>
        <v>Serviços Médicos (Pessoa Jurídica)</v>
      </c>
      <c r="K375">
        <f t="shared" si="7"/>
        <v>9</v>
      </c>
    </row>
    <row r="376" spans="1:11" x14ac:dyDescent="0.25">
      <c r="A376" s="30">
        <v>45189</v>
      </c>
      <c r="B376" s="49">
        <v>45158</v>
      </c>
      <c r="C376" s="31" t="s">
        <v>1796</v>
      </c>
      <c r="D376" s="32" t="s">
        <v>1617</v>
      </c>
      <c r="E376" s="31" t="s">
        <v>263</v>
      </c>
      <c r="F376" s="33" t="s">
        <v>1618</v>
      </c>
      <c r="G376" s="33">
        <v>152.32</v>
      </c>
      <c r="H376" s="35" t="s">
        <v>1792</v>
      </c>
      <c r="J376" t="str">
        <f>VLOOKUP(E376,Ref.!E:F,2,0)</f>
        <v>Serviços Médicos (Pessoa Jurídica)</v>
      </c>
      <c r="K376">
        <f t="shared" si="7"/>
        <v>9</v>
      </c>
    </row>
    <row r="377" spans="1:11" x14ac:dyDescent="0.25">
      <c r="A377" s="30">
        <v>45189</v>
      </c>
      <c r="B377" s="49">
        <v>45161</v>
      </c>
      <c r="C377" s="31" t="s">
        <v>1797</v>
      </c>
      <c r="D377" s="32" t="s">
        <v>1641</v>
      </c>
      <c r="E377" s="31" t="s">
        <v>263</v>
      </c>
      <c r="F377" s="33" t="s">
        <v>1642</v>
      </c>
      <c r="G377" s="33">
        <v>73.7</v>
      </c>
      <c r="H377" s="35" t="s">
        <v>1792</v>
      </c>
      <c r="J377" t="str">
        <f>VLOOKUP(E377,Ref.!E:F,2,0)</f>
        <v>Serviços Médicos (Pessoa Jurídica)</v>
      </c>
      <c r="K377">
        <f t="shared" si="7"/>
        <v>9</v>
      </c>
    </row>
    <row r="378" spans="1:11" x14ac:dyDescent="0.25">
      <c r="A378" s="30">
        <v>45189</v>
      </c>
      <c r="B378" s="49">
        <v>45161</v>
      </c>
      <c r="C378" s="31" t="s">
        <v>1798</v>
      </c>
      <c r="D378" s="32" t="s">
        <v>1641</v>
      </c>
      <c r="E378" s="31" t="s">
        <v>263</v>
      </c>
      <c r="F378" s="33" t="s">
        <v>1642</v>
      </c>
      <c r="G378" s="33">
        <v>228.48000000000002</v>
      </c>
      <c r="H378" s="35" t="s">
        <v>1792</v>
      </c>
      <c r="J378" t="str">
        <f>VLOOKUP(E378,Ref.!E:F,2,0)</f>
        <v>Serviços Médicos (Pessoa Jurídica)</v>
      </c>
      <c r="K378">
        <f t="shared" si="7"/>
        <v>9</v>
      </c>
    </row>
    <row r="379" spans="1:11" x14ac:dyDescent="0.25">
      <c r="A379" s="30">
        <v>45189</v>
      </c>
      <c r="B379" s="49">
        <v>45160</v>
      </c>
      <c r="C379" s="31" t="s">
        <v>1799</v>
      </c>
      <c r="D379" s="32" t="s">
        <v>1746</v>
      </c>
      <c r="E379" s="31" t="s">
        <v>263</v>
      </c>
      <c r="F379" s="33" t="s">
        <v>1747</v>
      </c>
      <c r="G379" s="33">
        <v>122.84</v>
      </c>
      <c r="H379" s="35" t="s">
        <v>1792</v>
      </c>
      <c r="J379" t="str">
        <f>VLOOKUP(E379,Ref.!E:F,2,0)</f>
        <v>Serviços Médicos (Pessoa Jurídica)</v>
      </c>
      <c r="K379">
        <f t="shared" si="7"/>
        <v>9</v>
      </c>
    </row>
    <row r="380" spans="1:11" x14ac:dyDescent="0.25">
      <c r="A380" s="30">
        <v>45189</v>
      </c>
      <c r="B380" s="49">
        <v>45161</v>
      </c>
      <c r="C380" s="31" t="s">
        <v>1799</v>
      </c>
      <c r="D380" s="32" t="s">
        <v>1765</v>
      </c>
      <c r="E380" s="31" t="s">
        <v>263</v>
      </c>
      <c r="F380" s="33" t="s">
        <v>1766</v>
      </c>
      <c r="G380" s="33">
        <v>245.68</v>
      </c>
      <c r="H380" s="35" t="s">
        <v>1792</v>
      </c>
      <c r="J380" t="str">
        <f>VLOOKUP(E380,Ref.!E:F,2,0)</f>
        <v>Serviços Médicos (Pessoa Jurídica)</v>
      </c>
      <c r="K380">
        <f t="shared" si="7"/>
        <v>9</v>
      </c>
    </row>
    <row r="381" spans="1:11" x14ac:dyDescent="0.25">
      <c r="A381" s="30">
        <v>45194</v>
      </c>
      <c r="B381" s="49">
        <f>A381</f>
        <v>45194</v>
      </c>
      <c r="C381" s="31" t="s">
        <v>1084</v>
      </c>
      <c r="D381" s="32" t="s">
        <v>1754</v>
      </c>
      <c r="E381" s="31" t="s">
        <v>249</v>
      </c>
      <c r="F381" s="33" t="s">
        <v>1800</v>
      </c>
      <c r="G381" s="33">
        <v>1547.1000000000001</v>
      </c>
      <c r="H381" s="35" t="s">
        <v>1657</v>
      </c>
      <c r="J381" t="str">
        <f>VLOOKUP(E381,Ref.!E:F,2,0)</f>
        <v>Vale-Transporte</v>
      </c>
      <c r="K381">
        <f t="shared" si="7"/>
        <v>9</v>
      </c>
    </row>
    <row r="382" spans="1:11" x14ac:dyDescent="0.25">
      <c r="A382" s="30">
        <v>45194</v>
      </c>
      <c r="B382" s="49">
        <f>A382</f>
        <v>45194</v>
      </c>
      <c r="C382" s="31" t="s">
        <v>1084</v>
      </c>
      <c r="D382" s="32" t="s">
        <v>1754</v>
      </c>
      <c r="E382" s="31" t="s">
        <v>249</v>
      </c>
      <c r="F382" s="33" t="s">
        <v>1801</v>
      </c>
      <c r="G382" s="33">
        <v>550.20000000000005</v>
      </c>
      <c r="H382" s="35" t="s">
        <v>1657</v>
      </c>
      <c r="J382" t="str">
        <f>VLOOKUP(E382,Ref.!E:F,2,0)</f>
        <v>Vale-Transporte</v>
      </c>
      <c r="K382">
        <f t="shared" si="7"/>
        <v>9</v>
      </c>
    </row>
    <row r="383" spans="1:11" x14ac:dyDescent="0.25">
      <c r="A383" s="30">
        <v>45194</v>
      </c>
      <c r="B383" s="49">
        <f>A383</f>
        <v>45194</v>
      </c>
      <c r="C383" s="31" t="s">
        <v>1084</v>
      </c>
      <c r="D383" s="32" t="s">
        <v>1754</v>
      </c>
      <c r="E383" s="31" t="s">
        <v>249</v>
      </c>
      <c r="F383" s="33" t="s">
        <v>1155</v>
      </c>
      <c r="G383" s="33">
        <v>5494.1</v>
      </c>
      <c r="H383" s="35" t="s">
        <v>1657</v>
      </c>
      <c r="J383" t="str">
        <f>VLOOKUP(E383,Ref.!E:F,2,0)</f>
        <v>Vale-Transporte</v>
      </c>
      <c r="K383">
        <f t="shared" si="7"/>
        <v>9</v>
      </c>
    </row>
    <row r="384" spans="1:11" x14ac:dyDescent="0.25">
      <c r="A384" s="30">
        <v>45198</v>
      </c>
      <c r="B384" s="50">
        <v>45163</v>
      </c>
      <c r="C384" s="31" t="s">
        <v>1422</v>
      </c>
      <c r="D384" s="32" t="s">
        <v>1802</v>
      </c>
      <c r="E384" s="31" t="s">
        <v>1182</v>
      </c>
      <c r="F384" s="33" t="s">
        <v>1586</v>
      </c>
      <c r="G384" s="33">
        <v>84</v>
      </c>
      <c r="H384" s="35" t="s">
        <v>1803</v>
      </c>
      <c r="J384" t="str">
        <f>VLOOKUP(E384,Ref.!E:F,2,0)</f>
        <v>Material Médico e Hospitalar</v>
      </c>
      <c r="K384">
        <f t="shared" si="7"/>
        <v>9</v>
      </c>
    </row>
    <row r="385" spans="1:11" x14ac:dyDescent="0.25">
      <c r="A385" s="30">
        <v>45194</v>
      </c>
      <c r="B385" s="49">
        <f t="shared" ref="B385:B398" si="8">A385</f>
        <v>45194</v>
      </c>
      <c r="C385" s="31" t="s">
        <v>1084</v>
      </c>
      <c r="D385" s="32" t="s">
        <v>1754</v>
      </c>
      <c r="E385" s="31" t="s">
        <v>249</v>
      </c>
      <c r="F385" s="33" t="s">
        <v>1156</v>
      </c>
      <c r="G385" s="33">
        <v>7700</v>
      </c>
      <c r="H385" s="35" t="s">
        <v>1657</v>
      </c>
      <c r="J385" t="str">
        <f>VLOOKUP(E385,Ref.!E:F,2,0)</f>
        <v>Vale-Transporte</v>
      </c>
      <c r="K385">
        <f t="shared" si="7"/>
        <v>9</v>
      </c>
    </row>
    <row r="386" spans="1:11" x14ac:dyDescent="0.25">
      <c r="A386" s="30">
        <v>45194</v>
      </c>
      <c r="B386" s="49">
        <f t="shared" si="8"/>
        <v>45194</v>
      </c>
      <c r="C386" s="31" t="s">
        <v>1084</v>
      </c>
      <c r="D386" s="32" t="s">
        <v>1754</v>
      </c>
      <c r="E386" s="31" t="s">
        <v>249</v>
      </c>
      <c r="F386" s="33" t="s">
        <v>1804</v>
      </c>
      <c r="G386" s="33">
        <v>468</v>
      </c>
      <c r="H386" s="35" t="s">
        <v>1657</v>
      </c>
      <c r="J386" t="str">
        <f>VLOOKUP(E386,Ref.!E:F,2,0)</f>
        <v>Vale-Transporte</v>
      </c>
      <c r="K386">
        <f t="shared" si="7"/>
        <v>9</v>
      </c>
    </row>
    <row r="387" spans="1:11" x14ac:dyDescent="0.25">
      <c r="A387" s="30">
        <v>45194</v>
      </c>
      <c r="B387" s="49">
        <f t="shared" si="8"/>
        <v>45194</v>
      </c>
      <c r="C387" s="31" t="s">
        <v>1084</v>
      </c>
      <c r="D387" s="32" t="s">
        <v>1754</v>
      </c>
      <c r="E387" s="31" t="s">
        <v>249</v>
      </c>
      <c r="F387" s="33" t="s">
        <v>1805</v>
      </c>
      <c r="G387" s="33">
        <v>134.4</v>
      </c>
      <c r="H387" s="35" t="s">
        <v>1657</v>
      </c>
      <c r="J387" t="str">
        <f>VLOOKUP(E387,Ref.!E:F,2,0)</f>
        <v>Vale-Transporte</v>
      </c>
      <c r="K387">
        <f t="shared" si="7"/>
        <v>9</v>
      </c>
    </row>
    <row r="388" spans="1:11" x14ac:dyDescent="0.25">
      <c r="A388" s="30">
        <v>45194</v>
      </c>
      <c r="B388" s="49">
        <f t="shared" si="8"/>
        <v>45194</v>
      </c>
      <c r="C388" s="31" t="s">
        <v>1084</v>
      </c>
      <c r="D388" s="32" t="s">
        <v>1754</v>
      </c>
      <c r="E388" s="31" t="s">
        <v>249</v>
      </c>
      <c r="F388" s="33" t="s">
        <v>1806</v>
      </c>
      <c r="G388" s="33">
        <v>226.1</v>
      </c>
      <c r="H388" s="35" t="s">
        <v>1657</v>
      </c>
      <c r="J388" t="str">
        <f>VLOOKUP(E388,Ref.!E:F,2,0)</f>
        <v>Vale-Transporte</v>
      </c>
      <c r="K388">
        <f t="shared" si="7"/>
        <v>9</v>
      </c>
    </row>
    <row r="389" spans="1:11" x14ac:dyDescent="0.25">
      <c r="A389" s="30">
        <v>45194</v>
      </c>
      <c r="B389" s="49">
        <f t="shared" si="8"/>
        <v>45194</v>
      </c>
      <c r="C389" s="31" t="s">
        <v>1084</v>
      </c>
      <c r="D389" s="32" t="s">
        <v>1754</v>
      </c>
      <c r="E389" s="31" t="s">
        <v>249</v>
      </c>
      <c r="F389" s="33" t="s">
        <v>1807</v>
      </c>
      <c r="G389" s="33">
        <v>780</v>
      </c>
      <c r="H389" s="35" t="s">
        <v>1657</v>
      </c>
      <c r="J389" t="str">
        <f>VLOOKUP(E389,Ref.!E:F,2,0)</f>
        <v>Vale-Transporte</v>
      </c>
      <c r="K389">
        <f t="shared" si="7"/>
        <v>9</v>
      </c>
    </row>
    <row r="390" spans="1:11" x14ac:dyDescent="0.25">
      <c r="A390" s="30">
        <v>45194</v>
      </c>
      <c r="B390" s="49">
        <f t="shared" si="8"/>
        <v>45194</v>
      </c>
      <c r="C390" s="31" t="s">
        <v>1084</v>
      </c>
      <c r="D390" s="32" t="s">
        <v>1754</v>
      </c>
      <c r="E390" s="31" t="s">
        <v>249</v>
      </c>
      <c r="F390" s="33" t="s">
        <v>1808</v>
      </c>
      <c r="G390" s="33">
        <v>500</v>
      </c>
      <c r="H390" s="35" t="s">
        <v>1657</v>
      </c>
      <c r="J390" t="str">
        <f>VLOOKUP(E390,Ref.!E:F,2,0)</f>
        <v>Vale-Transporte</v>
      </c>
      <c r="K390">
        <f t="shared" si="7"/>
        <v>9</v>
      </c>
    </row>
    <row r="391" spans="1:11" x14ac:dyDescent="0.25">
      <c r="A391" s="30">
        <v>45194</v>
      </c>
      <c r="B391" s="49">
        <f t="shared" si="8"/>
        <v>45194</v>
      </c>
      <c r="C391" s="31" t="s">
        <v>1084</v>
      </c>
      <c r="D391" s="32" t="s">
        <v>1754</v>
      </c>
      <c r="E391" s="31" t="s">
        <v>249</v>
      </c>
      <c r="F391" s="33" t="s">
        <v>1809</v>
      </c>
      <c r="G391" s="33">
        <v>480</v>
      </c>
      <c r="H391" s="35" t="s">
        <v>1657</v>
      </c>
      <c r="J391" t="str">
        <f>VLOOKUP(E391,Ref.!E:F,2,0)</f>
        <v>Vale-Transporte</v>
      </c>
      <c r="K391">
        <f t="shared" si="7"/>
        <v>9</v>
      </c>
    </row>
    <row r="392" spans="1:11" x14ac:dyDescent="0.25">
      <c r="A392" s="30">
        <v>45198</v>
      </c>
      <c r="B392" s="49">
        <f t="shared" si="8"/>
        <v>45198</v>
      </c>
      <c r="C392" s="31" t="s">
        <v>1084</v>
      </c>
      <c r="D392" s="32" t="s">
        <v>1810</v>
      </c>
      <c r="E392" s="31" t="s">
        <v>249</v>
      </c>
      <c r="F392" s="33" t="s">
        <v>1811</v>
      </c>
      <c r="G392" s="33">
        <v>5823.9000000000005</v>
      </c>
      <c r="H392" s="35" t="s">
        <v>1666</v>
      </c>
      <c r="J392" t="str">
        <f>VLOOKUP(E392,Ref.!E:F,2,0)</f>
        <v>Vale-Transporte</v>
      </c>
      <c r="K392">
        <f t="shared" si="7"/>
        <v>9</v>
      </c>
    </row>
    <row r="393" spans="1:11" x14ac:dyDescent="0.25">
      <c r="A393" s="30">
        <v>45198</v>
      </c>
      <c r="B393" s="49">
        <f t="shared" si="8"/>
        <v>45198</v>
      </c>
      <c r="C393" s="31" t="s">
        <v>1084</v>
      </c>
      <c r="D393" s="32" t="s">
        <v>1810</v>
      </c>
      <c r="E393" s="31" t="s">
        <v>249</v>
      </c>
      <c r="F393" s="33" t="s">
        <v>1812</v>
      </c>
      <c r="G393" s="33">
        <v>1614.7</v>
      </c>
      <c r="H393" s="35" t="s">
        <v>1666</v>
      </c>
      <c r="J393" t="str">
        <f>VLOOKUP(E393,Ref.!E:F,2,0)</f>
        <v>Vale-Transporte</v>
      </c>
      <c r="K393">
        <f t="shared" si="7"/>
        <v>9</v>
      </c>
    </row>
    <row r="394" spans="1:11" x14ac:dyDescent="0.25">
      <c r="A394" s="30">
        <v>45198</v>
      </c>
      <c r="B394" s="49">
        <f t="shared" si="8"/>
        <v>45198</v>
      </c>
      <c r="C394" s="31" t="s">
        <v>1084</v>
      </c>
      <c r="D394" s="32" t="s">
        <v>1810</v>
      </c>
      <c r="E394" s="31" t="s">
        <v>249</v>
      </c>
      <c r="F394" s="33" t="s">
        <v>1157</v>
      </c>
      <c r="G394" s="33">
        <v>8700</v>
      </c>
      <c r="H394" s="35" t="s">
        <v>1666</v>
      </c>
      <c r="J394" t="str">
        <f>VLOOKUP(E394,Ref.!E:F,2,0)</f>
        <v>Vale-Transporte</v>
      </c>
      <c r="K394">
        <f t="shared" si="7"/>
        <v>9</v>
      </c>
    </row>
    <row r="395" spans="1:11" x14ac:dyDescent="0.25">
      <c r="A395" s="30">
        <v>45198</v>
      </c>
      <c r="B395" s="49">
        <f t="shared" si="8"/>
        <v>45198</v>
      </c>
      <c r="C395" s="31" t="s">
        <v>1084</v>
      </c>
      <c r="D395" s="32" t="s">
        <v>1810</v>
      </c>
      <c r="E395" s="31" t="s">
        <v>249</v>
      </c>
      <c r="F395" s="33" t="s">
        <v>1813</v>
      </c>
      <c r="G395" s="33">
        <v>308</v>
      </c>
      <c r="H395" s="35" t="s">
        <v>1666</v>
      </c>
      <c r="J395" t="str">
        <f>VLOOKUP(E395,Ref.!E:F,2,0)</f>
        <v>Vale-Transporte</v>
      </c>
      <c r="K395">
        <f t="shared" si="7"/>
        <v>9</v>
      </c>
    </row>
    <row r="396" spans="1:11" x14ac:dyDescent="0.25">
      <c r="A396" s="30">
        <v>45198</v>
      </c>
      <c r="B396" s="49">
        <f t="shared" si="8"/>
        <v>45198</v>
      </c>
      <c r="C396" s="31" t="s">
        <v>1084</v>
      </c>
      <c r="D396" s="32" t="s">
        <v>1810</v>
      </c>
      <c r="E396" s="31" t="s">
        <v>249</v>
      </c>
      <c r="F396" s="33" t="s">
        <v>1814</v>
      </c>
      <c r="G396" s="33">
        <v>120</v>
      </c>
      <c r="H396" s="35" t="s">
        <v>1666</v>
      </c>
      <c r="J396" t="str">
        <f>VLOOKUP(E396,Ref.!E:F,2,0)</f>
        <v>Vale-Transporte</v>
      </c>
      <c r="K396">
        <f t="shared" si="7"/>
        <v>9</v>
      </c>
    </row>
    <row r="397" spans="1:11" x14ac:dyDescent="0.25">
      <c r="A397" s="30">
        <v>45198</v>
      </c>
      <c r="B397" s="49">
        <f t="shared" si="8"/>
        <v>45198</v>
      </c>
      <c r="C397" s="31" t="s">
        <v>1084</v>
      </c>
      <c r="D397" s="32" t="s">
        <v>1810</v>
      </c>
      <c r="E397" s="31" t="s">
        <v>249</v>
      </c>
      <c r="F397" s="33" t="s">
        <v>1815</v>
      </c>
      <c r="G397" s="33">
        <v>430</v>
      </c>
      <c r="H397" s="35" t="s">
        <v>1666</v>
      </c>
      <c r="J397" t="str">
        <f>VLOOKUP(E397,Ref.!E:F,2,0)</f>
        <v>Vale-Transporte</v>
      </c>
      <c r="K397">
        <f t="shared" si="7"/>
        <v>9</v>
      </c>
    </row>
    <row r="398" spans="1:11" x14ac:dyDescent="0.25">
      <c r="A398" s="30">
        <v>45198</v>
      </c>
      <c r="B398" s="49">
        <f t="shared" si="8"/>
        <v>45198</v>
      </c>
      <c r="C398" s="31" t="s">
        <v>1084</v>
      </c>
      <c r="D398" s="32" t="s">
        <v>1810</v>
      </c>
      <c r="E398" s="31" t="s">
        <v>249</v>
      </c>
      <c r="F398" s="33" t="s">
        <v>1816</v>
      </c>
      <c r="G398" s="33">
        <v>640</v>
      </c>
      <c r="H398" s="35" t="s">
        <v>1666</v>
      </c>
      <c r="J398" t="str">
        <f>VLOOKUP(E398,Ref.!E:F,2,0)</f>
        <v>Vale-Transporte</v>
      </c>
      <c r="K398">
        <f t="shared" si="7"/>
        <v>9</v>
      </c>
    </row>
    <row r="399" spans="1:11" x14ac:dyDescent="0.25">
      <c r="A399" s="30">
        <v>45198</v>
      </c>
      <c r="B399" s="49">
        <v>45188</v>
      </c>
      <c r="C399" s="31" t="s">
        <v>1817</v>
      </c>
      <c r="D399" s="32" t="s">
        <v>1818</v>
      </c>
      <c r="E399" s="31" t="s">
        <v>263</v>
      </c>
      <c r="F399" s="33" t="s">
        <v>1819</v>
      </c>
      <c r="G399" s="33">
        <v>21291.920000000002</v>
      </c>
      <c r="H399" s="35" t="s">
        <v>1666</v>
      </c>
      <c r="J399" t="str">
        <f>VLOOKUP(E399,Ref.!E:F,2,0)</f>
        <v>Serviços Médicos (Pessoa Jurídica)</v>
      </c>
      <c r="K399">
        <f t="shared" si="7"/>
        <v>9</v>
      </c>
    </row>
    <row r="400" spans="1:11" x14ac:dyDescent="0.25">
      <c r="A400" s="30">
        <v>45198</v>
      </c>
      <c r="B400" s="49">
        <v>45195</v>
      </c>
      <c r="C400" s="31" t="s">
        <v>1820</v>
      </c>
      <c r="D400" s="32" t="s">
        <v>1821</v>
      </c>
      <c r="E400" s="31" t="s">
        <v>263</v>
      </c>
      <c r="F400" s="33" t="s">
        <v>1822</v>
      </c>
      <c r="G400" s="33">
        <v>11144.06</v>
      </c>
      <c r="H400" s="35" t="s">
        <v>1823</v>
      </c>
      <c r="J400" t="str">
        <f>VLOOKUP(E400,Ref.!E:F,2,0)</f>
        <v>Serviços Médicos (Pessoa Jurídica)</v>
      </c>
      <c r="K400">
        <f t="shared" si="7"/>
        <v>9</v>
      </c>
    </row>
    <row r="401" spans="1:11" x14ac:dyDescent="0.25">
      <c r="A401" s="30">
        <v>45198</v>
      </c>
      <c r="B401" s="49">
        <f>A401</f>
        <v>45198</v>
      </c>
      <c r="C401" s="31" t="s">
        <v>1084</v>
      </c>
      <c r="D401" s="32" t="s">
        <v>1810</v>
      </c>
      <c r="E401" s="31" t="s">
        <v>249</v>
      </c>
      <c r="F401" s="33" t="s">
        <v>1824</v>
      </c>
      <c r="G401" s="33">
        <v>268.8</v>
      </c>
      <c r="H401" s="35" t="s">
        <v>1666</v>
      </c>
      <c r="J401" t="str">
        <f>VLOOKUP(E401,Ref.!E:F,2,0)</f>
        <v>Vale-Transporte</v>
      </c>
      <c r="K401">
        <f t="shared" si="7"/>
        <v>9</v>
      </c>
    </row>
    <row r="402" spans="1:11" x14ac:dyDescent="0.25">
      <c r="A402" s="30">
        <v>45175</v>
      </c>
      <c r="B402" s="50">
        <v>45142</v>
      </c>
      <c r="C402" s="31" t="s">
        <v>1422</v>
      </c>
      <c r="D402" s="32" t="s">
        <v>1825</v>
      </c>
      <c r="E402" s="31" t="s">
        <v>1182</v>
      </c>
      <c r="F402" s="33" t="s">
        <v>1586</v>
      </c>
      <c r="G402" s="33">
        <v>1260</v>
      </c>
      <c r="H402" s="35" t="s">
        <v>1826</v>
      </c>
      <c r="J402" t="str">
        <f>VLOOKUP(E402,Ref.!E:F,2,0)</f>
        <v>Material Médico e Hospitalar</v>
      </c>
      <c r="K402">
        <f t="shared" si="7"/>
        <v>9</v>
      </c>
    </row>
    <row r="403" spans="1:11" x14ac:dyDescent="0.25">
      <c r="A403" s="30">
        <v>45175</v>
      </c>
      <c r="B403" s="50">
        <v>45142</v>
      </c>
      <c r="C403" s="31" t="s">
        <v>1405</v>
      </c>
      <c r="D403" s="32" t="s">
        <v>1827</v>
      </c>
      <c r="E403" s="31" t="s">
        <v>191</v>
      </c>
      <c r="F403" s="33" t="s">
        <v>1828</v>
      </c>
      <c r="G403" s="33">
        <v>12140.1</v>
      </c>
      <c r="H403" s="35" t="s">
        <v>1829</v>
      </c>
      <c r="J403" t="str">
        <f>VLOOKUP(E403,Ref.!E:F,2,0)</f>
        <v>Higiene e Limpeza</v>
      </c>
      <c r="K403">
        <f t="shared" si="7"/>
        <v>9</v>
      </c>
    </row>
    <row r="404" spans="1:11" x14ac:dyDescent="0.25">
      <c r="A404" s="30">
        <v>45175</v>
      </c>
      <c r="B404" s="50">
        <v>45142</v>
      </c>
      <c r="C404" s="31" t="s">
        <v>1830</v>
      </c>
      <c r="D404" s="32" t="s">
        <v>1831</v>
      </c>
      <c r="E404" s="31" t="s">
        <v>1182</v>
      </c>
      <c r="F404" s="33" t="s">
        <v>1832</v>
      </c>
      <c r="G404" s="33">
        <v>8310</v>
      </c>
      <c r="H404" s="35" t="s">
        <v>1829</v>
      </c>
      <c r="J404" t="str">
        <f>VLOOKUP(E404,Ref.!E:F,2,0)</f>
        <v>Material Médico e Hospitalar</v>
      </c>
      <c r="K404">
        <f t="shared" si="7"/>
        <v>9</v>
      </c>
    </row>
    <row r="405" spans="1:11" x14ac:dyDescent="0.25">
      <c r="A405" s="30">
        <v>45198</v>
      </c>
      <c r="B405" s="49">
        <f>A405</f>
        <v>45198</v>
      </c>
      <c r="C405" s="31" t="s">
        <v>1084</v>
      </c>
      <c r="D405" s="32" t="s">
        <v>1810</v>
      </c>
      <c r="E405" s="31" t="s">
        <v>249</v>
      </c>
      <c r="F405" s="33" t="s">
        <v>1833</v>
      </c>
      <c r="G405" s="33">
        <v>518.4</v>
      </c>
      <c r="H405" s="35" t="s">
        <v>1666</v>
      </c>
      <c r="J405" t="str">
        <f>VLOOKUP(E405,Ref.!E:F,2,0)</f>
        <v>Vale-Transporte</v>
      </c>
      <c r="K405">
        <f t="shared" si="7"/>
        <v>9</v>
      </c>
    </row>
    <row r="406" spans="1:11" x14ac:dyDescent="0.25">
      <c r="A406" s="30">
        <v>45198</v>
      </c>
      <c r="B406" s="49">
        <f>A406</f>
        <v>45198</v>
      </c>
      <c r="C406" s="31" t="s">
        <v>1084</v>
      </c>
      <c r="D406" s="32" t="s">
        <v>1810</v>
      </c>
      <c r="E406" s="31" t="s">
        <v>249</v>
      </c>
      <c r="F406" s="33" t="s">
        <v>1834</v>
      </c>
      <c r="G406" s="33">
        <v>872.1</v>
      </c>
      <c r="H406" s="35" t="s">
        <v>1666</v>
      </c>
      <c r="J406" t="str">
        <f>VLOOKUP(E406,Ref.!E:F,2,0)</f>
        <v>Vale-Transporte</v>
      </c>
      <c r="K406">
        <f t="shared" si="7"/>
        <v>9</v>
      </c>
    </row>
    <row r="407" spans="1:11" x14ac:dyDescent="0.25">
      <c r="A407" s="30">
        <v>45175</v>
      </c>
      <c r="B407" s="50">
        <v>45139</v>
      </c>
      <c r="C407" s="31" t="s">
        <v>1422</v>
      </c>
      <c r="D407" s="32" t="s">
        <v>1835</v>
      </c>
      <c r="E407" s="31" t="s">
        <v>1182</v>
      </c>
      <c r="F407" s="33" t="s">
        <v>1836</v>
      </c>
      <c r="G407" s="33">
        <v>2539.8000000000002</v>
      </c>
      <c r="H407" s="35" t="s">
        <v>1837</v>
      </c>
      <c r="J407" t="str">
        <f>VLOOKUP(E407,Ref.!E:F,2,0)</f>
        <v>Material Médico e Hospitalar</v>
      </c>
      <c r="K407">
        <f t="shared" si="7"/>
        <v>9</v>
      </c>
    </row>
    <row r="408" spans="1:11" x14ac:dyDescent="0.25">
      <c r="A408" s="30">
        <v>45175</v>
      </c>
      <c r="B408" s="50">
        <v>45142</v>
      </c>
      <c r="C408" s="31" t="s">
        <v>1440</v>
      </c>
      <c r="D408" s="32" t="s">
        <v>1838</v>
      </c>
      <c r="E408" s="31" t="s">
        <v>1182</v>
      </c>
      <c r="F408" s="33" t="s">
        <v>1839</v>
      </c>
      <c r="G408" s="33">
        <v>7701</v>
      </c>
      <c r="H408" s="35" t="s">
        <v>1837</v>
      </c>
      <c r="J408" t="str">
        <f>VLOOKUP(E408,Ref.!E:F,2,0)</f>
        <v>Material Médico e Hospitalar</v>
      </c>
      <c r="K408">
        <f t="shared" si="7"/>
        <v>9</v>
      </c>
    </row>
    <row r="409" spans="1:11" x14ac:dyDescent="0.25">
      <c r="A409" s="30">
        <v>45175</v>
      </c>
      <c r="B409" s="50">
        <v>45141</v>
      </c>
      <c r="C409" s="31" t="s">
        <v>1477</v>
      </c>
      <c r="D409" s="32" t="s">
        <v>1840</v>
      </c>
      <c r="E409" s="31" t="s">
        <v>1182</v>
      </c>
      <c r="F409" s="33" t="s">
        <v>1841</v>
      </c>
      <c r="G409" s="33">
        <v>6646.9800000000005</v>
      </c>
      <c r="H409" s="35" t="s">
        <v>1837</v>
      </c>
      <c r="J409" t="str">
        <f>VLOOKUP(E409,Ref.!E:F,2,0)</f>
        <v>Material Médico e Hospitalar</v>
      </c>
      <c r="K409">
        <f t="shared" si="7"/>
        <v>9</v>
      </c>
    </row>
    <row r="410" spans="1:11" x14ac:dyDescent="0.25">
      <c r="A410" s="30">
        <v>45198</v>
      </c>
      <c r="B410" s="49">
        <f>A410</f>
        <v>45198</v>
      </c>
      <c r="C410" s="31" t="s">
        <v>1084</v>
      </c>
      <c r="D410" s="32" t="s">
        <v>1810</v>
      </c>
      <c r="E410" s="31" t="s">
        <v>249</v>
      </c>
      <c r="F410" s="33" t="s">
        <v>1842</v>
      </c>
      <c r="G410" s="33">
        <v>717.6</v>
      </c>
      <c r="H410" s="35" t="s">
        <v>1666</v>
      </c>
      <c r="J410" t="str">
        <f>VLOOKUP(E410,Ref.!E:F,2,0)</f>
        <v>Vale-Transporte</v>
      </c>
      <c r="K410">
        <f t="shared" si="7"/>
        <v>9</v>
      </c>
    </row>
    <row r="411" spans="1:11" x14ac:dyDescent="0.25">
      <c r="A411" s="30">
        <v>45198</v>
      </c>
      <c r="B411" s="49">
        <f>A411</f>
        <v>45198</v>
      </c>
      <c r="C411" s="31" t="s">
        <v>1084</v>
      </c>
      <c r="D411" s="32" t="s">
        <v>1810</v>
      </c>
      <c r="E411" s="31" t="s">
        <v>249</v>
      </c>
      <c r="F411" s="33" t="s">
        <v>1843</v>
      </c>
      <c r="G411" s="33">
        <v>2084</v>
      </c>
      <c r="H411" s="35" t="s">
        <v>1666</v>
      </c>
      <c r="J411" t="str">
        <f>VLOOKUP(E411,Ref.!E:F,2,0)</f>
        <v>Vale-Transporte</v>
      </c>
      <c r="K411">
        <f t="shared" si="7"/>
        <v>9</v>
      </c>
    </row>
    <row r="412" spans="1:11" ht="60" x14ac:dyDescent="0.25">
      <c r="A412" s="30">
        <v>45181</v>
      </c>
      <c r="B412" s="49"/>
      <c r="C412" s="45" t="s">
        <v>1844</v>
      </c>
      <c r="D412" s="32"/>
      <c r="E412" s="45" t="s">
        <v>191</v>
      </c>
      <c r="F412" s="214" t="s">
        <v>1845</v>
      </c>
      <c r="G412" s="33">
        <v>-714.86</v>
      </c>
      <c r="H412" s="35" t="s">
        <v>1846</v>
      </c>
      <c r="J412" t="str">
        <f>VLOOKUP(E412,Ref.!E:F,2,0)</f>
        <v>Higiene e Limpeza</v>
      </c>
      <c r="K412">
        <f t="shared" si="7"/>
        <v>9</v>
      </c>
    </row>
    <row r="413" spans="1:11" ht="60" x14ac:dyDescent="0.25">
      <c r="A413" s="30">
        <v>45181</v>
      </c>
      <c r="B413" s="49"/>
      <c r="C413" s="45" t="s">
        <v>1844</v>
      </c>
      <c r="D413" s="32"/>
      <c r="E413" s="45" t="s">
        <v>200</v>
      </c>
      <c r="F413" s="214" t="s">
        <v>1845</v>
      </c>
      <c r="G413" s="33">
        <v>-2008.08</v>
      </c>
      <c r="H413" s="35" t="s">
        <v>1846</v>
      </c>
      <c r="J413" t="str">
        <f>VLOOKUP(E413,Ref.!E:F,2,0)</f>
        <v>Material Médico e Hospitalar</v>
      </c>
      <c r="K413">
        <f t="shared" si="7"/>
        <v>9</v>
      </c>
    </row>
    <row r="414" spans="1:11" x14ac:dyDescent="0.25">
      <c r="A414" s="30">
        <v>45177</v>
      </c>
      <c r="B414" s="30"/>
      <c r="C414" s="31" t="s">
        <v>1847</v>
      </c>
      <c r="D414" s="32"/>
      <c r="E414" s="31" t="s">
        <v>151</v>
      </c>
      <c r="F414" s="31"/>
      <c r="G414" s="42">
        <v>2227463.5099999998</v>
      </c>
      <c r="H414" s="35" t="s">
        <v>1848</v>
      </c>
      <c r="J414" t="str">
        <f>VLOOKUP(E414,Ref.!E:F,2,0)</f>
        <v>Repasse Convênio</v>
      </c>
      <c r="K414">
        <f t="shared" si="7"/>
        <v>9</v>
      </c>
    </row>
    <row r="415" spans="1:11" x14ac:dyDescent="0.25">
      <c r="A415" s="30">
        <v>45177</v>
      </c>
      <c r="B415" s="30"/>
      <c r="C415" s="31" t="s">
        <v>1847</v>
      </c>
      <c r="D415" s="32"/>
      <c r="E415" s="31" t="s">
        <v>151</v>
      </c>
      <c r="F415" s="31"/>
      <c r="G415" s="42">
        <v>111373.18000000001</v>
      </c>
      <c r="H415" s="35" t="s">
        <v>1848</v>
      </c>
      <c r="J415" t="str">
        <f>VLOOKUP(E415,Ref.!E:F,2,0)</f>
        <v>Repasse Convênio</v>
      </c>
      <c r="K415">
        <f t="shared" si="7"/>
        <v>9</v>
      </c>
    </row>
    <row r="416" spans="1:11" x14ac:dyDescent="0.25">
      <c r="A416" s="144">
        <v>45198</v>
      </c>
      <c r="B416" s="144"/>
      <c r="C416" s="31" t="s">
        <v>1003</v>
      </c>
      <c r="D416" s="43"/>
      <c r="E416" s="151" t="s">
        <v>251</v>
      </c>
      <c r="F416" s="31"/>
      <c r="G416" s="34">
        <v>81382.650000000009</v>
      </c>
      <c r="H416" s="35"/>
      <c r="J416" t="str">
        <f>VLOOKUP(E416,Ref.!E:F,2,0)</f>
        <v>Receitas Financeiras</v>
      </c>
      <c r="K416">
        <f t="shared" si="7"/>
        <v>9</v>
      </c>
    </row>
    <row r="417" spans="1:11" x14ac:dyDescent="0.25">
      <c r="A417" s="144">
        <v>45198</v>
      </c>
      <c r="B417" s="144"/>
      <c r="C417" s="31" t="s">
        <v>1003</v>
      </c>
      <c r="D417" s="43"/>
      <c r="E417" s="31" t="s">
        <v>251</v>
      </c>
      <c r="F417" s="31"/>
      <c r="G417" s="34">
        <v>11699.630000000001</v>
      </c>
      <c r="H417" s="35"/>
      <c r="J417" t="str">
        <f>VLOOKUP(E417,Ref.!E:F,2,0)</f>
        <v>Receitas Financeiras</v>
      </c>
      <c r="K417">
        <f t="shared" si="7"/>
        <v>9</v>
      </c>
    </row>
    <row r="418" spans="1:11" hidden="1" x14ac:dyDescent="0.25">
      <c r="A418" s="144"/>
      <c r="B418" s="144"/>
      <c r="C418" s="31"/>
      <c r="D418" s="43"/>
      <c r="E418" s="31"/>
      <c r="F418" s="31"/>
      <c r="G418" s="34"/>
      <c r="H418" s="35"/>
      <c r="J418" t="e">
        <f>VLOOKUP(E418,Ref.!E:F,2,0)</f>
        <v>#N/A</v>
      </c>
      <c r="K418">
        <f t="shared" si="7"/>
        <v>1</v>
      </c>
    </row>
    <row r="419" spans="1:11" hidden="1" x14ac:dyDescent="0.25">
      <c r="A419" s="30">
        <v>45217</v>
      </c>
      <c r="B419" s="49">
        <v>45182</v>
      </c>
      <c r="C419" s="31" t="s">
        <v>1849</v>
      </c>
      <c r="D419" s="32" t="s">
        <v>1850</v>
      </c>
      <c r="E419" s="31" t="s">
        <v>200</v>
      </c>
      <c r="F419" s="33" t="s">
        <v>1851</v>
      </c>
      <c r="G419" s="33">
        <v>30150</v>
      </c>
      <c r="H419" s="35" t="s">
        <v>1852</v>
      </c>
      <c r="J419" t="str">
        <f>VLOOKUP(E419,Ref.!E:F,2,0)</f>
        <v>Material Médico e Hospitalar</v>
      </c>
      <c r="K419">
        <f t="shared" si="7"/>
        <v>10</v>
      </c>
    </row>
    <row r="420" spans="1:11" hidden="1" x14ac:dyDescent="0.25">
      <c r="A420" s="30">
        <v>45226</v>
      </c>
      <c r="B420" s="49">
        <v>45168</v>
      </c>
      <c r="C420" s="31" t="s">
        <v>1035</v>
      </c>
      <c r="D420" s="32" t="s">
        <v>1046</v>
      </c>
      <c r="E420" s="31" t="s">
        <v>222</v>
      </c>
      <c r="F420" s="33" t="s">
        <v>1853</v>
      </c>
      <c r="G420" s="33">
        <v>442</v>
      </c>
      <c r="H420" s="35" t="s">
        <v>1854</v>
      </c>
      <c r="J420" t="str">
        <f>VLOOKUP(E420,Ref.!E:F,2,0)</f>
        <v>Benefícios</v>
      </c>
      <c r="K420">
        <f t="shared" si="7"/>
        <v>10</v>
      </c>
    </row>
    <row r="421" spans="1:11" hidden="1" x14ac:dyDescent="0.25">
      <c r="A421" s="30">
        <v>45202</v>
      </c>
      <c r="B421" s="49">
        <v>45191</v>
      </c>
      <c r="C421" s="31" t="s">
        <v>1855</v>
      </c>
      <c r="D421" s="32" t="s">
        <v>1856</v>
      </c>
      <c r="E421" s="31" t="s">
        <v>263</v>
      </c>
      <c r="F421" s="33" t="s">
        <v>1857</v>
      </c>
      <c r="G421" s="33">
        <v>15559.48</v>
      </c>
      <c r="H421" s="35" t="s">
        <v>1858</v>
      </c>
      <c r="J421" t="str">
        <f>VLOOKUP(E421,Ref.!E:F,2,0)</f>
        <v>Serviços Médicos (Pessoa Jurídica)</v>
      </c>
      <c r="K421">
        <f t="shared" si="7"/>
        <v>10</v>
      </c>
    </row>
    <row r="422" spans="1:11" hidden="1" x14ac:dyDescent="0.25">
      <c r="A422" s="30">
        <v>45202</v>
      </c>
      <c r="B422" s="49">
        <v>45187</v>
      </c>
      <c r="C422" s="31" t="s">
        <v>1859</v>
      </c>
      <c r="D422" s="32" t="s">
        <v>1860</v>
      </c>
      <c r="E422" s="31" t="s">
        <v>263</v>
      </c>
      <c r="F422" s="33" t="s">
        <v>1861</v>
      </c>
      <c r="G422" s="33">
        <v>1921.39</v>
      </c>
      <c r="H422" s="35" t="s">
        <v>1858</v>
      </c>
      <c r="J422" t="str">
        <f>VLOOKUP(E422,Ref.!E:F,2,0)</f>
        <v>Serviços Médicos (Pessoa Jurídica)</v>
      </c>
      <c r="K422">
        <f t="shared" si="7"/>
        <v>10</v>
      </c>
    </row>
    <row r="423" spans="1:11" hidden="1" x14ac:dyDescent="0.25">
      <c r="A423" s="30">
        <v>45202</v>
      </c>
      <c r="B423" s="49">
        <v>45191</v>
      </c>
      <c r="C423" s="31" t="s">
        <v>1616</v>
      </c>
      <c r="D423" s="32" t="s">
        <v>1862</v>
      </c>
      <c r="E423" s="31" t="s">
        <v>263</v>
      </c>
      <c r="F423" s="33" t="s">
        <v>1863</v>
      </c>
      <c r="G423" s="33">
        <v>4611.34</v>
      </c>
      <c r="H423" s="35" t="s">
        <v>1864</v>
      </c>
      <c r="J423" t="str">
        <f>VLOOKUP(E423,Ref.!E:F,2,0)</f>
        <v>Serviços Médicos (Pessoa Jurídica)</v>
      </c>
      <c r="K423">
        <f t="shared" si="7"/>
        <v>10</v>
      </c>
    </row>
    <row r="424" spans="1:11" hidden="1" x14ac:dyDescent="0.25">
      <c r="A424" s="30">
        <v>45202</v>
      </c>
      <c r="B424" s="49">
        <v>45195</v>
      </c>
      <c r="C424" s="31" t="s">
        <v>1605</v>
      </c>
      <c r="D424" s="32" t="s">
        <v>1865</v>
      </c>
      <c r="E424" s="31" t="s">
        <v>263</v>
      </c>
      <c r="F424" s="33" t="s">
        <v>1866</v>
      </c>
      <c r="G424" s="33">
        <v>8189.2</v>
      </c>
      <c r="H424" s="35" t="s">
        <v>1864</v>
      </c>
      <c r="J424" t="str">
        <f>VLOOKUP(E424,Ref.!E:F,2,0)</f>
        <v>Serviços Médicos (Pessoa Jurídica)</v>
      </c>
      <c r="K424">
        <f t="shared" si="7"/>
        <v>10</v>
      </c>
    </row>
    <row r="425" spans="1:11" hidden="1" x14ac:dyDescent="0.25">
      <c r="A425" s="30">
        <v>45230</v>
      </c>
      <c r="B425" s="49">
        <v>45138</v>
      </c>
      <c r="C425" s="31" t="s">
        <v>1035</v>
      </c>
      <c r="D425" s="32" t="s">
        <v>1046</v>
      </c>
      <c r="E425" s="31" t="s">
        <v>222</v>
      </c>
      <c r="F425" s="33" t="s">
        <v>1867</v>
      </c>
      <c r="G425" s="33">
        <v>442</v>
      </c>
      <c r="H425" s="35" t="s">
        <v>1868</v>
      </c>
      <c r="J425" t="str">
        <f>VLOOKUP(E425,Ref.!E:F,2,0)</f>
        <v>Benefícios</v>
      </c>
      <c r="K425">
        <f t="shared" si="7"/>
        <v>10</v>
      </c>
    </row>
    <row r="426" spans="1:11" hidden="1" x14ac:dyDescent="0.25">
      <c r="A426" s="30">
        <v>45230</v>
      </c>
      <c r="B426" s="49">
        <v>45199</v>
      </c>
      <c r="C426" s="31" t="s">
        <v>1035</v>
      </c>
      <c r="D426" s="32" t="s">
        <v>1046</v>
      </c>
      <c r="E426" s="31" t="s">
        <v>222</v>
      </c>
      <c r="F426" s="33" t="s">
        <v>1869</v>
      </c>
      <c r="G426" s="33">
        <v>1989</v>
      </c>
      <c r="H426" s="35" t="s">
        <v>1868</v>
      </c>
      <c r="J426" t="str">
        <f>VLOOKUP(E426,Ref.!E:F,2,0)</f>
        <v>Benefícios</v>
      </c>
      <c r="K426">
        <f t="shared" ref="K426:K489" si="9">MONTH(A426)</f>
        <v>10</v>
      </c>
    </row>
    <row r="427" spans="1:11" hidden="1" x14ac:dyDescent="0.25">
      <c r="A427" s="30">
        <v>45225</v>
      </c>
      <c r="B427" s="49">
        <v>45195</v>
      </c>
      <c r="C427" s="31" t="s">
        <v>1870</v>
      </c>
      <c r="D427" s="32" t="s">
        <v>1871</v>
      </c>
      <c r="E427" s="31" t="s">
        <v>263</v>
      </c>
      <c r="F427" s="33" t="s">
        <v>1872</v>
      </c>
      <c r="G427" s="33">
        <v>3275.6800000000003</v>
      </c>
      <c r="H427" s="35" t="s">
        <v>1873</v>
      </c>
      <c r="J427" t="str">
        <f>VLOOKUP(E427,Ref.!E:F,2,0)</f>
        <v>Serviços Médicos (Pessoa Jurídica)</v>
      </c>
      <c r="K427">
        <f t="shared" si="9"/>
        <v>10</v>
      </c>
    </row>
    <row r="428" spans="1:11" hidden="1" x14ac:dyDescent="0.25">
      <c r="A428" s="30">
        <v>45225</v>
      </c>
      <c r="B428" s="49">
        <v>45197</v>
      </c>
      <c r="C428" s="31" t="s">
        <v>1874</v>
      </c>
      <c r="D428" s="32" t="s">
        <v>1875</v>
      </c>
      <c r="E428" s="31" t="s">
        <v>263</v>
      </c>
      <c r="F428" s="33" t="s">
        <v>1876</v>
      </c>
      <c r="G428" s="33">
        <v>8189.2</v>
      </c>
      <c r="H428" s="35" t="s">
        <v>1873</v>
      </c>
      <c r="J428" t="str">
        <f>VLOOKUP(E428,Ref.!E:F,2,0)</f>
        <v>Serviços Médicos (Pessoa Jurídica)</v>
      </c>
      <c r="K428">
        <f t="shared" si="9"/>
        <v>10</v>
      </c>
    </row>
    <row r="429" spans="1:11" hidden="1" x14ac:dyDescent="0.25">
      <c r="A429" s="30">
        <v>45225</v>
      </c>
      <c r="B429" s="49">
        <v>45190</v>
      </c>
      <c r="C429" s="31" t="s">
        <v>1877</v>
      </c>
      <c r="D429" s="32" t="s">
        <v>1878</v>
      </c>
      <c r="E429" s="31" t="s">
        <v>263</v>
      </c>
      <c r="F429" s="33" t="s">
        <v>1879</v>
      </c>
      <c r="G429" s="33">
        <v>4913.5200000000004</v>
      </c>
      <c r="H429" s="35" t="s">
        <v>1873</v>
      </c>
      <c r="J429" t="str">
        <f>VLOOKUP(E429,Ref.!E:F,2,0)</f>
        <v>Serviços Médicos (Pessoa Jurídica)</v>
      </c>
      <c r="K429">
        <f t="shared" si="9"/>
        <v>10</v>
      </c>
    </row>
    <row r="430" spans="1:11" hidden="1" x14ac:dyDescent="0.25">
      <c r="A430" s="30">
        <v>45225</v>
      </c>
      <c r="B430" s="49">
        <v>45190</v>
      </c>
      <c r="C430" s="31" t="s">
        <v>1880</v>
      </c>
      <c r="D430" s="32" t="s">
        <v>1881</v>
      </c>
      <c r="E430" s="31" t="s">
        <v>263</v>
      </c>
      <c r="F430" s="33" t="s">
        <v>1882</v>
      </c>
      <c r="G430" s="33">
        <v>6551.3600000000006</v>
      </c>
      <c r="H430" s="35" t="s">
        <v>1873</v>
      </c>
      <c r="J430" t="str">
        <f>VLOOKUP(E430,Ref.!E:F,2,0)</f>
        <v>Serviços Médicos (Pessoa Jurídica)</v>
      </c>
      <c r="K430">
        <f t="shared" si="9"/>
        <v>10</v>
      </c>
    </row>
    <row r="431" spans="1:11" hidden="1" x14ac:dyDescent="0.25">
      <c r="A431" s="30">
        <v>45225</v>
      </c>
      <c r="B431" s="49">
        <v>45222</v>
      </c>
      <c r="C431" s="31" t="s">
        <v>1883</v>
      </c>
      <c r="D431" s="32" t="s">
        <v>1884</v>
      </c>
      <c r="E431" s="31" t="s">
        <v>263</v>
      </c>
      <c r="F431" s="33" t="s">
        <v>1885</v>
      </c>
      <c r="G431" s="33">
        <v>8189.2</v>
      </c>
      <c r="H431" s="35" t="s">
        <v>1873</v>
      </c>
      <c r="J431" t="str">
        <f>VLOOKUP(E431,Ref.!E:F,2,0)</f>
        <v>Serviços Médicos (Pessoa Jurídica)</v>
      </c>
      <c r="K431">
        <f t="shared" si="9"/>
        <v>10</v>
      </c>
    </row>
    <row r="432" spans="1:11" hidden="1" x14ac:dyDescent="0.25">
      <c r="A432" s="30">
        <v>45225</v>
      </c>
      <c r="B432" s="49">
        <v>45190</v>
      </c>
      <c r="C432" s="31" t="s">
        <v>1681</v>
      </c>
      <c r="D432" s="32" t="s">
        <v>1886</v>
      </c>
      <c r="E432" s="31" t="s">
        <v>263</v>
      </c>
      <c r="F432" s="33" t="s">
        <v>1887</v>
      </c>
      <c r="G432" s="33">
        <v>3275.6800000000003</v>
      </c>
      <c r="H432" s="35" t="s">
        <v>1873</v>
      </c>
      <c r="J432" t="str">
        <f>VLOOKUP(E432,Ref.!E:F,2,0)</f>
        <v>Serviços Médicos (Pessoa Jurídica)</v>
      </c>
      <c r="K432">
        <f t="shared" si="9"/>
        <v>10</v>
      </c>
    </row>
    <row r="433" spans="1:11" hidden="1" x14ac:dyDescent="0.25">
      <c r="A433" s="30">
        <v>45225</v>
      </c>
      <c r="B433" s="49">
        <v>45195</v>
      </c>
      <c r="C433" s="31" t="s">
        <v>1477</v>
      </c>
      <c r="D433" s="32" t="s">
        <v>1888</v>
      </c>
      <c r="E433" s="31" t="s">
        <v>1182</v>
      </c>
      <c r="F433" s="33" t="s">
        <v>1841</v>
      </c>
      <c r="G433" s="33">
        <v>6665</v>
      </c>
      <c r="H433" s="35" t="s">
        <v>1889</v>
      </c>
      <c r="J433" t="str">
        <f>VLOOKUP(E433,Ref.!E:F,2,0)</f>
        <v>Material Médico e Hospitalar</v>
      </c>
      <c r="K433">
        <f t="shared" si="9"/>
        <v>10</v>
      </c>
    </row>
    <row r="434" spans="1:11" hidden="1" x14ac:dyDescent="0.25">
      <c r="A434" s="30">
        <v>45222</v>
      </c>
      <c r="B434" s="49">
        <v>45184</v>
      </c>
      <c r="C434" s="31" t="s">
        <v>1424</v>
      </c>
      <c r="D434" s="32" t="s">
        <v>1890</v>
      </c>
      <c r="E434" s="31" t="s">
        <v>1184</v>
      </c>
      <c r="F434" s="33" t="s">
        <v>1891</v>
      </c>
      <c r="G434" s="33">
        <v>518938</v>
      </c>
      <c r="H434" s="35" t="s">
        <v>1892</v>
      </c>
      <c r="J434" t="str">
        <f>VLOOKUP(E434,Ref.!E:F,2,0)</f>
        <v>Medicamentos</v>
      </c>
      <c r="K434">
        <f t="shared" si="9"/>
        <v>10</v>
      </c>
    </row>
    <row r="435" spans="1:11" hidden="1" x14ac:dyDescent="0.25">
      <c r="A435" s="30">
        <v>45226</v>
      </c>
      <c r="B435" s="49">
        <v>45218</v>
      </c>
      <c r="C435" s="31" t="s">
        <v>1893</v>
      </c>
      <c r="D435" s="32" t="s">
        <v>1894</v>
      </c>
      <c r="E435" s="31" t="s">
        <v>263</v>
      </c>
      <c r="F435" s="33" t="s">
        <v>1895</v>
      </c>
      <c r="G435" s="33">
        <v>2618.33</v>
      </c>
      <c r="H435" s="35" t="s">
        <v>1896</v>
      </c>
      <c r="J435" t="str">
        <f>VLOOKUP(E435,Ref.!E:F,2,0)</f>
        <v>Serviços Médicos (Pessoa Jurídica)</v>
      </c>
      <c r="K435">
        <f t="shared" si="9"/>
        <v>10</v>
      </c>
    </row>
    <row r="436" spans="1:11" hidden="1" x14ac:dyDescent="0.25">
      <c r="A436" s="30">
        <v>45226</v>
      </c>
      <c r="B436" s="49">
        <v>45219</v>
      </c>
      <c r="C436" s="31" t="s">
        <v>1820</v>
      </c>
      <c r="D436" s="32" t="s">
        <v>1897</v>
      </c>
      <c r="E436" s="31" t="s">
        <v>263</v>
      </c>
      <c r="F436" s="33" t="s">
        <v>1898</v>
      </c>
      <c r="G436" s="33">
        <v>3714.78</v>
      </c>
      <c r="H436" s="35" t="s">
        <v>1896</v>
      </c>
      <c r="J436" t="str">
        <f>VLOOKUP(E436,Ref.!E:F,2,0)</f>
        <v>Serviços Médicos (Pessoa Jurídica)</v>
      </c>
      <c r="K436">
        <f t="shared" si="9"/>
        <v>10</v>
      </c>
    </row>
    <row r="437" spans="1:11" hidden="1" x14ac:dyDescent="0.25">
      <c r="A437" s="30">
        <v>45226</v>
      </c>
      <c r="B437" s="49">
        <v>45219</v>
      </c>
      <c r="C437" s="31" t="s">
        <v>1899</v>
      </c>
      <c r="D437" s="32" t="s">
        <v>1900</v>
      </c>
      <c r="E437" s="31" t="s">
        <v>263</v>
      </c>
      <c r="F437" s="33" t="s">
        <v>1901</v>
      </c>
      <c r="G437" s="33">
        <v>1537.1100000000001</v>
      </c>
      <c r="H437" s="35" t="s">
        <v>1896</v>
      </c>
      <c r="J437" t="str">
        <f>VLOOKUP(E437,Ref.!E:F,2,0)</f>
        <v>Serviços Médicos (Pessoa Jurídica)</v>
      </c>
      <c r="K437">
        <f t="shared" si="9"/>
        <v>10</v>
      </c>
    </row>
    <row r="438" spans="1:11" hidden="1" x14ac:dyDescent="0.25">
      <c r="A438" s="30">
        <v>45226</v>
      </c>
      <c r="B438" s="49">
        <v>45218</v>
      </c>
      <c r="C438" s="31" t="s">
        <v>1681</v>
      </c>
      <c r="D438" s="32" t="s">
        <v>1902</v>
      </c>
      <c r="E438" s="31" t="s">
        <v>263</v>
      </c>
      <c r="F438" s="33" t="s">
        <v>1903</v>
      </c>
      <c r="G438" s="33">
        <v>3275.76</v>
      </c>
      <c r="H438" s="35" t="s">
        <v>1896</v>
      </c>
      <c r="J438" t="str">
        <f>VLOOKUP(E438,Ref.!E:F,2,0)</f>
        <v>Serviços Médicos (Pessoa Jurídica)</v>
      </c>
      <c r="K438">
        <f t="shared" si="9"/>
        <v>10</v>
      </c>
    </row>
    <row r="439" spans="1:11" hidden="1" x14ac:dyDescent="0.25">
      <c r="A439" s="30">
        <v>45230</v>
      </c>
      <c r="B439" s="49">
        <v>45199</v>
      </c>
      <c r="C439" s="31" t="s">
        <v>1035</v>
      </c>
      <c r="D439" s="32" t="s">
        <v>1046</v>
      </c>
      <c r="E439" s="31" t="s">
        <v>222</v>
      </c>
      <c r="F439" s="33" t="s">
        <v>1904</v>
      </c>
      <c r="G439" s="33">
        <v>773.5</v>
      </c>
      <c r="H439" s="35" t="s">
        <v>1868</v>
      </c>
      <c r="J439" t="str">
        <f>VLOOKUP(E439,Ref.!E:F,2,0)</f>
        <v>Benefícios</v>
      </c>
      <c r="K439">
        <f t="shared" si="9"/>
        <v>10</v>
      </c>
    </row>
    <row r="440" spans="1:11" hidden="1" x14ac:dyDescent="0.25">
      <c r="A440" s="30">
        <v>45219</v>
      </c>
      <c r="B440" s="49">
        <v>45168</v>
      </c>
      <c r="C440" s="31" t="s">
        <v>1035</v>
      </c>
      <c r="D440" s="32" t="s">
        <v>1046</v>
      </c>
      <c r="E440" s="31" t="s">
        <v>222</v>
      </c>
      <c r="F440" s="33" t="s">
        <v>1905</v>
      </c>
      <c r="G440" s="33">
        <v>442</v>
      </c>
      <c r="H440" s="35" t="s">
        <v>1906</v>
      </c>
      <c r="J440" t="str">
        <f>VLOOKUP(E440,Ref.!E:F,2,0)</f>
        <v>Benefícios</v>
      </c>
      <c r="K440">
        <f t="shared" si="9"/>
        <v>10</v>
      </c>
    </row>
    <row r="441" spans="1:11" hidden="1" x14ac:dyDescent="0.25">
      <c r="A441" s="30">
        <v>45230</v>
      </c>
      <c r="B441" s="49">
        <v>45204</v>
      </c>
      <c r="C441" s="31" t="s">
        <v>11</v>
      </c>
      <c r="D441" s="32">
        <v>6679136</v>
      </c>
      <c r="E441" s="31" t="s">
        <v>227</v>
      </c>
      <c r="F441" s="33" t="s">
        <v>1158</v>
      </c>
      <c r="G441" s="33">
        <v>31920</v>
      </c>
      <c r="H441" s="35" t="s">
        <v>1868</v>
      </c>
      <c r="J441" t="str">
        <f>VLOOKUP(E441,Ref.!E:F,2,0)</f>
        <v>Benefícios</v>
      </c>
      <c r="K441">
        <f t="shared" si="9"/>
        <v>10</v>
      </c>
    </row>
    <row r="442" spans="1:11" hidden="1" x14ac:dyDescent="0.25">
      <c r="A442" s="30">
        <v>45204</v>
      </c>
      <c r="B442" s="49">
        <v>45199</v>
      </c>
      <c r="C442" s="31" t="s">
        <v>1007</v>
      </c>
      <c r="D442" s="32" t="s">
        <v>1159</v>
      </c>
      <c r="E442" s="31" t="s">
        <v>230</v>
      </c>
      <c r="F442" s="33" t="s">
        <v>1160</v>
      </c>
      <c r="G442" s="33">
        <v>21886.68</v>
      </c>
      <c r="H442" s="35" t="s">
        <v>1907</v>
      </c>
      <c r="J442" t="str">
        <f>VLOOKUP(E442,Ref.!E:F,2,0)</f>
        <v>Empréstimo Consignado</v>
      </c>
      <c r="K442">
        <f t="shared" si="9"/>
        <v>10</v>
      </c>
    </row>
    <row r="443" spans="1:11" hidden="1" x14ac:dyDescent="0.25">
      <c r="A443" s="30">
        <v>45205</v>
      </c>
      <c r="B443" s="49">
        <v>45199</v>
      </c>
      <c r="C443" s="31" t="s">
        <v>1011</v>
      </c>
      <c r="D443" s="32" t="s">
        <v>1159</v>
      </c>
      <c r="E443" s="31" t="s">
        <v>230</v>
      </c>
      <c r="F443" s="33" t="s">
        <v>1908</v>
      </c>
      <c r="G443" s="33">
        <v>11962.68</v>
      </c>
      <c r="H443" s="35" t="s">
        <v>1909</v>
      </c>
      <c r="J443" t="str">
        <f>VLOOKUP(E443,Ref.!E:F,2,0)</f>
        <v>Empréstimo Consignado</v>
      </c>
      <c r="K443">
        <f t="shared" si="9"/>
        <v>10</v>
      </c>
    </row>
    <row r="444" spans="1:11" hidden="1" x14ac:dyDescent="0.25">
      <c r="A444" s="30">
        <v>45205</v>
      </c>
      <c r="B444" s="49">
        <v>45199</v>
      </c>
      <c r="C444" s="31" t="s">
        <v>1284</v>
      </c>
      <c r="D444" s="32" t="s">
        <v>1159</v>
      </c>
      <c r="E444" s="31" t="s">
        <v>230</v>
      </c>
      <c r="F444" s="33" t="s">
        <v>1908</v>
      </c>
      <c r="G444" s="33">
        <v>4994.91</v>
      </c>
      <c r="H444" s="35" t="s">
        <v>1910</v>
      </c>
      <c r="J444" t="str">
        <f>VLOOKUP(E444,Ref.!E:F,2,0)</f>
        <v>Empréstimo Consignado</v>
      </c>
      <c r="K444">
        <f t="shared" si="9"/>
        <v>10</v>
      </c>
    </row>
    <row r="445" spans="1:11" hidden="1" x14ac:dyDescent="0.25">
      <c r="A445" s="30">
        <v>45217</v>
      </c>
      <c r="B445" s="49">
        <v>45230</v>
      </c>
      <c r="C445" s="31" t="s">
        <v>990</v>
      </c>
      <c r="D445" s="32" t="s">
        <v>1143</v>
      </c>
      <c r="E445" s="31" t="s">
        <v>232</v>
      </c>
      <c r="F445" s="33" t="s">
        <v>992</v>
      </c>
      <c r="G445" s="33">
        <v>25376.010000000002</v>
      </c>
      <c r="H445" s="35" t="s">
        <v>1911</v>
      </c>
      <c r="J445" t="str">
        <f>VLOOKUP(E445,Ref.!E:F,2,0)</f>
        <v>Férias</v>
      </c>
      <c r="K445">
        <f t="shared" si="9"/>
        <v>10</v>
      </c>
    </row>
    <row r="446" spans="1:11" hidden="1" x14ac:dyDescent="0.25">
      <c r="A446" s="30">
        <v>45226</v>
      </c>
      <c r="B446" s="49">
        <v>45260</v>
      </c>
      <c r="C446" s="31" t="s">
        <v>990</v>
      </c>
      <c r="D446" s="32" t="s">
        <v>1161</v>
      </c>
      <c r="E446" s="31" t="s">
        <v>232</v>
      </c>
      <c r="F446" s="33" t="s">
        <v>992</v>
      </c>
      <c r="G446" s="33">
        <v>22882.420000000002</v>
      </c>
      <c r="H446" s="35" t="s">
        <v>1912</v>
      </c>
      <c r="J446" t="str">
        <f>VLOOKUP(E446,Ref.!E:F,2,0)</f>
        <v>Férias</v>
      </c>
      <c r="K446">
        <f t="shared" si="9"/>
        <v>10</v>
      </c>
    </row>
    <row r="447" spans="1:11" hidden="1" x14ac:dyDescent="0.25">
      <c r="A447" s="30">
        <v>45205</v>
      </c>
      <c r="B447" s="49">
        <v>45230</v>
      </c>
      <c r="C447" s="31" t="s">
        <v>990</v>
      </c>
      <c r="D447" s="32" t="s">
        <v>1143</v>
      </c>
      <c r="E447" s="31" t="s">
        <v>232</v>
      </c>
      <c r="F447" s="33" t="s">
        <v>992</v>
      </c>
      <c r="G447" s="33">
        <v>44993.05</v>
      </c>
      <c r="H447" s="35" t="s">
        <v>1913</v>
      </c>
      <c r="J447" t="str">
        <f>VLOOKUP(E447,Ref.!E:F,2,0)</f>
        <v>Férias</v>
      </c>
      <c r="K447">
        <f t="shared" si="9"/>
        <v>10</v>
      </c>
    </row>
    <row r="448" spans="1:11" hidden="1" x14ac:dyDescent="0.25">
      <c r="A448" s="30">
        <v>45205</v>
      </c>
      <c r="B448" s="49">
        <v>45199</v>
      </c>
      <c r="C448" s="31" t="s">
        <v>980</v>
      </c>
      <c r="D448" s="32" t="s">
        <v>1162</v>
      </c>
      <c r="E448" s="31" t="s">
        <v>234</v>
      </c>
      <c r="F448" s="33" t="s">
        <v>1163</v>
      </c>
      <c r="G448" s="33">
        <v>112373.51000000001</v>
      </c>
      <c r="H448" s="35" t="s">
        <v>1910</v>
      </c>
      <c r="J448" t="str">
        <f>VLOOKUP(E448,Ref.!E:F,2,0)</f>
        <v>Encargos Sociais</v>
      </c>
      <c r="K448">
        <f t="shared" si="9"/>
        <v>10</v>
      </c>
    </row>
    <row r="449" spans="1:11" hidden="1" x14ac:dyDescent="0.25">
      <c r="A449" s="30">
        <v>45205</v>
      </c>
      <c r="B449" s="49">
        <v>45199</v>
      </c>
      <c r="C449" s="31" t="s">
        <v>977</v>
      </c>
      <c r="D449" s="32" t="s">
        <v>1164</v>
      </c>
      <c r="E449" s="31" t="s">
        <v>236</v>
      </c>
      <c r="F449" s="33" t="s">
        <v>1165</v>
      </c>
      <c r="G449" s="33">
        <v>1042786.31</v>
      </c>
      <c r="H449" s="35" t="s">
        <v>1913</v>
      </c>
      <c r="J449" t="str">
        <f>VLOOKUP(E449,Ref.!E:F,2,0)</f>
        <v>Ordenados</v>
      </c>
      <c r="K449">
        <f t="shared" si="9"/>
        <v>10</v>
      </c>
    </row>
    <row r="450" spans="1:11" hidden="1" x14ac:dyDescent="0.25">
      <c r="A450" s="30">
        <v>45219</v>
      </c>
      <c r="B450" s="49">
        <v>45199</v>
      </c>
      <c r="C450" s="31" t="s">
        <v>993</v>
      </c>
      <c r="D450" s="32" t="s">
        <v>1166</v>
      </c>
      <c r="E450" s="31" t="s">
        <v>237</v>
      </c>
      <c r="F450" s="33" t="s">
        <v>1294</v>
      </c>
      <c r="G450" s="33">
        <v>129634.8</v>
      </c>
      <c r="H450" s="35" t="s">
        <v>1914</v>
      </c>
      <c r="J450" t="str">
        <f>VLOOKUP(E450,Ref.!E:F,2,0)</f>
        <v>Encargos Sociais</v>
      </c>
      <c r="K450">
        <f t="shared" si="9"/>
        <v>10</v>
      </c>
    </row>
    <row r="451" spans="1:11" hidden="1" x14ac:dyDescent="0.25">
      <c r="A451" s="30">
        <v>45219</v>
      </c>
      <c r="B451" s="49">
        <v>45199</v>
      </c>
      <c r="C451" s="31" t="s">
        <v>996</v>
      </c>
      <c r="D451" s="32" t="s">
        <v>1167</v>
      </c>
      <c r="E451" s="31" t="s">
        <v>239</v>
      </c>
      <c r="F451" s="33" t="s">
        <v>1296</v>
      </c>
      <c r="G451" s="33">
        <v>120529.14</v>
      </c>
      <c r="H451" s="35" t="s">
        <v>1914</v>
      </c>
      <c r="J451" t="str">
        <f>VLOOKUP(E451,Ref.!E:F,2,0)</f>
        <v>Encargos Sociais</v>
      </c>
      <c r="K451">
        <f t="shared" si="9"/>
        <v>10</v>
      </c>
    </row>
    <row r="452" spans="1:11" hidden="1" x14ac:dyDescent="0.25">
      <c r="A452" s="30">
        <v>45225</v>
      </c>
      <c r="B452" s="49">
        <v>45230</v>
      </c>
      <c r="C452" s="31" t="s">
        <v>1278</v>
      </c>
      <c r="D452" s="32" t="s">
        <v>1915</v>
      </c>
      <c r="E452" s="31" t="s">
        <v>246</v>
      </c>
      <c r="F452" s="33" t="s">
        <v>1916</v>
      </c>
      <c r="G452" s="33">
        <v>5418.99</v>
      </c>
      <c r="H452" s="35" t="s">
        <v>1917</v>
      </c>
      <c r="J452" t="str">
        <f>VLOOKUP(E452,Ref.!E:F,2,0)</f>
        <v>Rescisões com Encargos</v>
      </c>
      <c r="K452">
        <f t="shared" si="9"/>
        <v>10</v>
      </c>
    </row>
    <row r="453" spans="1:11" hidden="1" x14ac:dyDescent="0.25">
      <c r="A453" s="30">
        <v>45226</v>
      </c>
      <c r="B453" s="49">
        <v>45190</v>
      </c>
      <c r="C453" s="31" t="s">
        <v>1918</v>
      </c>
      <c r="D453" s="32" t="s">
        <v>1919</v>
      </c>
      <c r="E453" s="31" t="s">
        <v>263</v>
      </c>
      <c r="F453" s="33" t="s">
        <v>1920</v>
      </c>
      <c r="G453" s="33">
        <v>3275.6800000000003</v>
      </c>
      <c r="H453" s="35" t="s">
        <v>1854</v>
      </c>
      <c r="J453" t="str">
        <f>VLOOKUP(E453,Ref.!E:F,2,0)</f>
        <v>Serviços Médicos (Pessoa Jurídica)</v>
      </c>
      <c r="K453">
        <f t="shared" si="9"/>
        <v>10</v>
      </c>
    </row>
    <row r="454" spans="1:11" hidden="1" x14ac:dyDescent="0.25">
      <c r="A454" s="30">
        <v>45226</v>
      </c>
      <c r="B454" s="49">
        <v>45195</v>
      </c>
      <c r="C454" s="31" t="s">
        <v>1413</v>
      </c>
      <c r="D454" s="32" t="s">
        <v>1921</v>
      </c>
      <c r="E454" s="31" t="s">
        <v>1182</v>
      </c>
      <c r="F454" s="33" t="s">
        <v>1613</v>
      </c>
      <c r="G454" s="33">
        <v>1633.5</v>
      </c>
      <c r="H454" s="35" t="s">
        <v>1922</v>
      </c>
      <c r="J454" t="str">
        <f>VLOOKUP(E454,Ref.!E:F,2,0)</f>
        <v>Material Médico e Hospitalar</v>
      </c>
      <c r="K454">
        <f t="shared" si="9"/>
        <v>10</v>
      </c>
    </row>
    <row r="455" spans="1:11" hidden="1" x14ac:dyDescent="0.25">
      <c r="A455" s="30">
        <v>45226</v>
      </c>
      <c r="B455" s="49">
        <v>45225</v>
      </c>
      <c r="C455" s="31" t="s">
        <v>1725</v>
      </c>
      <c r="D455" s="32" t="s">
        <v>1923</v>
      </c>
      <c r="E455" s="31" t="s">
        <v>263</v>
      </c>
      <c r="F455" s="33" t="s">
        <v>1924</v>
      </c>
      <c r="G455" s="33">
        <v>4867.55</v>
      </c>
      <c r="H455" s="35" t="s">
        <v>1925</v>
      </c>
      <c r="J455" t="str">
        <f>VLOOKUP(E455,Ref.!E:F,2,0)</f>
        <v>Serviços Médicos (Pessoa Jurídica)</v>
      </c>
      <c r="K455">
        <f t="shared" si="9"/>
        <v>10</v>
      </c>
    </row>
    <row r="456" spans="1:11" hidden="1" x14ac:dyDescent="0.25">
      <c r="A456" s="30">
        <v>45203</v>
      </c>
      <c r="B456" s="49">
        <v>45189</v>
      </c>
      <c r="C456" s="31" t="s">
        <v>1631</v>
      </c>
      <c r="D456" s="32" t="s">
        <v>1926</v>
      </c>
      <c r="E456" s="31" t="s">
        <v>263</v>
      </c>
      <c r="F456" s="33" t="s">
        <v>1927</v>
      </c>
      <c r="G456" s="33">
        <v>1537.1100000000001</v>
      </c>
      <c r="H456" s="35" t="s">
        <v>1928</v>
      </c>
      <c r="J456" t="str">
        <f>VLOOKUP(E456,Ref.!E:F,2,0)</f>
        <v>Serviços Médicos (Pessoa Jurídica)</v>
      </c>
      <c r="K456">
        <f t="shared" si="9"/>
        <v>10</v>
      </c>
    </row>
    <row r="457" spans="1:11" hidden="1" x14ac:dyDescent="0.25">
      <c r="A457" s="30">
        <v>45203</v>
      </c>
      <c r="B457" s="49">
        <v>45188</v>
      </c>
      <c r="C457" s="31" t="s">
        <v>1620</v>
      </c>
      <c r="D457" s="32" t="s">
        <v>1625</v>
      </c>
      <c r="E457" s="31" t="s">
        <v>263</v>
      </c>
      <c r="F457" s="33" t="s">
        <v>1929</v>
      </c>
      <c r="G457" s="33">
        <v>4913.5200000000004</v>
      </c>
      <c r="H457" s="35" t="s">
        <v>1928</v>
      </c>
      <c r="J457" t="str">
        <f>VLOOKUP(E457,Ref.!E:F,2,0)</f>
        <v>Serviços Médicos (Pessoa Jurídica)</v>
      </c>
      <c r="K457">
        <f t="shared" si="9"/>
        <v>10</v>
      </c>
    </row>
    <row r="458" spans="1:11" hidden="1" x14ac:dyDescent="0.25">
      <c r="A458" s="30">
        <v>45203</v>
      </c>
      <c r="B458" s="49">
        <v>45188</v>
      </c>
      <c r="C458" s="31" t="s">
        <v>1624</v>
      </c>
      <c r="D458" s="32" t="s">
        <v>1930</v>
      </c>
      <c r="E458" s="31" t="s">
        <v>263</v>
      </c>
      <c r="F458" s="33" t="s">
        <v>1931</v>
      </c>
      <c r="G458" s="33">
        <v>6551.3600000000006</v>
      </c>
      <c r="H458" s="35" t="s">
        <v>1928</v>
      </c>
      <c r="J458" t="str">
        <f>VLOOKUP(E458,Ref.!E:F,2,0)</f>
        <v>Serviços Médicos (Pessoa Jurídica)</v>
      </c>
      <c r="K458">
        <f t="shared" si="9"/>
        <v>10</v>
      </c>
    </row>
    <row r="459" spans="1:11" hidden="1" x14ac:dyDescent="0.25">
      <c r="A459" s="30">
        <v>45203</v>
      </c>
      <c r="B459" s="49">
        <v>45188</v>
      </c>
      <c r="C459" s="31" t="s">
        <v>1932</v>
      </c>
      <c r="D459" s="32" t="s">
        <v>1933</v>
      </c>
      <c r="E459" s="31" t="s">
        <v>263</v>
      </c>
      <c r="F459" s="33" t="s">
        <v>1934</v>
      </c>
      <c r="G459" s="33">
        <v>16378.4</v>
      </c>
      <c r="H459" s="35" t="s">
        <v>1928</v>
      </c>
      <c r="J459" t="str">
        <f>VLOOKUP(E459,Ref.!E:F,2,0)</f>
        <v>Serviços Médicos (Pessoa Jurídica)</v>
      </c>
      <c r="K459">
        <f t="shared" si="9"/>
        <v>10</v>
      </c>
    </row>
    <row r="460" spans="1:11" hidden="1" x14ac:dyDescent="0.25">
      <c r="A460" s="30">
        <v>45203</v>
      </c>
      <c r="B460" s="49">
        <v>45188</v>
      </c>
      <c r="C460" s="31" t="s">
        <v>1745</v>
      </c>
      <c r="D460" s="32" t="s">
        <v>1935</v>
      </c>
      <c r="E460" s="31" t="s">
        <v>263</v>
      </c>
      <c r="F460" s="33" t="s">
        <v>1936</v>
      </c>
      <c r="G460" s="33">
        <v>12296.9</v>
      </c>
      <c r="H460" s="35" t="s">
        <v>1928</v>
      </c>
      <c r="J460" t="str">
        <f>VLOOKUP(E460,Ref.!E:F,2,0)</f>
        <v>Serviços Médicos (Pessoa Jurídica)</v>
      </c>
      <c r="K460">
        <f t="shared" si="9"/>
        <v>10</v>
      </c>
    </row>
    <row r="461" spans="1:11" hidden="1" x14ac:dyDescent="0.25">
      <c r="A461" s="30">
        <v>45203</v>
      </c>
      <c r="B461" s="49">
        <v>45168</v>
      </c>
      <c r="C461" s="31" t="s">
        <v>1422</v>
      </c>
      <c r="D461" s="32" t="s">
        <v>1937</v>
      </c>
      <c r="E461" s="31" t="s">
        <v>1182</v>
      </c>
      <c r="F461" s="33" t="s">
        <v>1772</v>
      </c>
      <c r="G461" s="33">
        <v>6537.8</v>
      </c>
      <c r="H461" s="35" t="s">
        <v>1938</v>
      </c>
      <c r="J461" t="str">
        <f>VLOOKUP(E461,Ref.!E:F,2,0)</f>
        <v>Material Médico e Hospitalar</v>
      </c>
      <c r="K461">
        <f t="shared" si="9"/>
        <v>10</v>
      </c>
    </row>
    <row r="462" spans="1:11" hidden="1" x14ac:dyDescent="0.25">
      <c r="A462" s="30">
        <v>45225</v>
      </c>
      <c r="B462" s="49">
        <v>45230</v>
      </c>
      <c r="C462" s="31" t="s">
        <v>1278</v>
      </c>
      <c r="D462" s="32" t="s">
        <v>1915</v>
      </c>
      <c r="E462" s="31" t="s">
        <v>246</v>
      </c>
      <c r="F462" s="33" t="s">
        <v>1939</v>
      </c>
      <c r="G462" s="33">
        <v>399.23</v>
      </c>
      <c r="H462" s="35" t="s">
        <v>1917</v>
      </c>
      <c r="J462" t="str">
        <f>VLOOKUP(E462,Ref.!E:F,2,0)</f>
        <v>Rescisões com Encargos</v>
      </c>
      <c r="K462">
        <f t="shared" si="9"/>
        <v>10</v>
      </c>
    </row>
    <row r="463" spans="1:11" hidden="1" x14ac:dyDescent="0.25">
      <c r="A463" s="30">
        <v>45209</v>
      </c>
      <c r="B463" s="49">
        <v>45230</v>
      </c>
      <c r="C463" s="31" t="s">
        <v>1278</v>
      </c>
      <c r="D463" s="32" t="s">
        <v>1915</v>
      </c>
      <c r="E463" s="31" t="s">
        <v>246</v>
      </c>
      <c r="F463" s="33" t="s">
        <v>1940</v>
      </c>
      <c r="G463" s="33">
        <v>4331.16</v>
      </c>
      <c r="H463" s="35" t="s">
        <v>1941</v>
      </c>
      <c r="J463" t="str">
        <f>VLOOKUP(E463,Ref.!E:F,2,0)</f>
        <v>Rescisões com Encargos</v>
      </c>
      <c r="K463">
        <f t="shared" si="9"/>
        <v>10</v>
      </c>
    </row>
    <row r="464" spans="1:11" hidden="1" x14ac:dyDescent="0.25">
      <c r="A464" s="30">
        <v>45209</v>
      </c>
      <c r="B464" s="49">
        <v>45199</v>
      </c>
      <c r="C464" s="31" t="s">
        <v>984</v>
      </c>
      <c r="D464" s="32" t="s">
        <v>1168</v>
      </c>
      <c r="E464" s="31" t="s">
        <v>247</v>
      </c>
      <c r="F464" s="33" t="s">
        <v>1169</v>
      </c>
      <c r="G464" s="33">
        <v>58.910000000000004</v>
      </c>
      <c r="H464" s="35" t="s">
        <v>1942</v>
      </c>
      <c r="J464" t="str">
        <f>VLOOKUP(E464,Ref.!E:F,2,0)</f>
        <v>Sindical</v>
      </c>
      <c r="K464">
        <f t="shared" si="9"/>
        <v>10</v>
      </c>
    </row>
    <row r="465" spans="1:11" hidden="1" x14ac:dyDescent="0.25">
      <c r="A465" s="30">
        <v>45209</v>
      </c>
      <c r="B465" s="49">
        <v>45173</v>
      </c>
      <c r="C465" s="31" t="s">
        <v>1457</v>
      </c>
      <c r="D465" s="32" t="s">
        <v>1943</v>
      </c>
      <c r="E465" s="31" t="s">
        <v>1182</v>
      </c>
      <c r="F465" s="33" t="s">
        <v>1596</v>
      </c>
      <c r="G465" s="33">
        <v>5500</v>
      </c>
      <c r="H465" s="35" t="s">
        <v>1944</v>
      </c>
      <c r="J465" t="str">
        <f>VLOOKUP(E465,Ref.!E:F,2,0)</f>
        <v>Material Médico e Hospitalar</v>
      </c>
      <c r="K465">
        <f t="shared" si="9"/>
        <v>10</v>
      </c>
    </row>
    <row r="466" spans="1:11" hidden="1" x14ac:dyDescent="0.25">
      <c r="A466" s="30">
        <v>45209</v>
      </c>
      <c r="B466" s="49">
        <v>45170</v>
      </c>
      <c r="C466" s="31" t="s">
        <v>1403</v>
      </c>
      <c r="D466" s="32" t="s">
        <v>1945</v>
      </c>
      <c r="E466" s="31" t="s">
        <v>1182</v>
      </c>
      <c r="F466" s="33" t="s">
        <v>1776</v>
      </c>
      <c r="G466" s="33">
        <v>2270.52</v>
      </c>
      <c r="H466" s="35" t="s">
        <v>1944</v>
      </c>
      <c r="J466" t="str">
        <f>VLOOKUP(E466,Ref.!E:F,2,0)</f>
        <v>Material Médico e Hospitalar</v>
      </c>
      <c r="K466">
        <f t="shared" si="9"/>
        <v>10</v>
      </c>
    </row>
    <row r="467" spans="1:11" hidden="1" x14ac:dyDescent="0.25">
      <c r="A467" s="30">
        <v>45209</v>
      </c>
      <c r="B467" s="49">
        <v>45169</v>
      </c>
      <c r="C467" s="31" t="s">
        <v>1408</v>
      </c>
      <c r="D467" s="32" t="s">
        <v>1946</v>
      </c>
      <c r="E467" s="31" t="s">
        <v>1182</v>
      </c>
      <c r="F467" s="33" t="s">
        <v>1769</v>
      </c>
      <c r="G467" s="33">
        <v>19800</v>
      </c>
      <c r="H467" s="35" t="s">
        <v>1947</v>
      </c>
      <c r="J467" t="str">
        <f>VLOOKUP(E467,Ref.!E:F,2,0)</f>
        <v>Material Médico e Hospitalar</v>
      </c>
      <c r="K467">
        <f t="shared" si="9"/>
        <v>10</v>
      </c>
    </row>
    <row r="468" spans="1:11" hidden="1" x14ac:dyDescent="0.25">
      <c r="A468" s="30">
        <v>45209</v>
      </c>
      <c r="B468" s="49">
        <v>45199</v>
      </c>
      <c r="C468" s="31" t="s">
        <v>984</v>
      </c>
      <c r="D468" s="32" t="s">
        <v>1168</v>
      </c>
      <c r="E468" s="31" t="s">
        <v>247</v>
      </c>
      <c r="F468" s="33" t="s">
        <v>1170</v>
      </c>
      <c r="G468" s="33">
        <v>1258.29</v>
      </c>
      <c r="H468" s="35" t="s">
        <v>1942</v>
      </c>
      <c r="J468" t="str">
        <f>VLOOKUP(E468,Ref.!E:F,2,0)</f>
        <v>Sindical</v>
      </c>
      <c r="K468">
        <f t="shared" si="9"/>
        <v>10</v>
      </c>
    </row>
    <row r="469" spans="1:11" hidden="1" x14ac:dyDescent="0.25">
      <c r="A469" s="30">
        <v>45210</v>
      </c>
      <c r="B469" s="49">
        <v>45181</v>
      </c>
      <c r="C469" s="31" t="s">
        <v>1413</v>
      </c>
      <c r="D469" s="32" t="s">
        <v>1948</v>
      </c>
      <c r="E469" s="31" t="s">
        <v>1182</v>
      </c>
      <c r="F469" s="33" t="s">
        <v>1614</v>
      </c>
      <c r="G469" s="33">
        <v>5985</v>
      </c>
      <c r="H469" s="35" t="s">
        <v>1949</v>
      </c>
      <c r="J469" t="str">
        <f>VLOOKUP(E469,Ref.!E:F,2,0)</f>
        <v>Material Médico e Hospitalar</v>
      </c>
      <c r="K469">
        <f t="shared" si="9"/>
        <v>10</v>
      </c>
    </row>
    <row r="470" spans="1:11" hidden="1" x14ac:dyDescent="0.25">
      <c r="A470" s="30">
        <v>45210</v>
      </c>
      <c r="B470" s="49">
        <v>45170</v>
      </c>
      <c r="C470" s="31" t="s">
        <v>1405</v>
      </c>
      <c r="D470" s="32" t="s">
        <v>1950</v>
      </c>
      <c r="E470" s="31" t="s">
        <v>191</v>
      </c>
      <c r="F470" s="33" t="s">
        <v>1828</v>
      </c>
      <c r="G470" s="33">
        <v>12140.1</v>
      </c>
      <c r="H470" s="35" t="s">
        <v>1951</v>
      </c>
      <c r="J470" t="str">
        <f>VLOOKUP(E470,Ref.!E:F,2,0)</f>
        <v>Higiene e Limpeza</v>
      </c>
      <c r="K470">
        <f t="shared" si="9"/>
        <v>10</v>
      </c>
    </row>
    <row r="471" spans="1:11" hidden="1" x14ac:dyDescent="0.25">
      <c r="A471" s="30">
        <v>45209</v>
      </c>
      <c r="B471" s="49">
        <v>45199</v>
      </c>
      <c r="C471" s="31" t="s">
        <v>1286</v>
      </c>
      <c r="D471" s="32" t="s">
        <v>1952</v>
      </c>
      <c r="E471" s="31" t="s">
        <v>247</v>
      </c>
      <c r="F471" s="33" t="s">
        <v>1953</v>
      </c>
      <c r="G471" s="33">
        <v>8.42</v>
      </c>
      <c r="H471" s="35" t="s">
        <v>1947</v>
      </c>
      <c r="J471" t="str">
        <f>VLOOKUP(E471,Ref.!E:F,2,0)</f>
        <v>Sindical</v>
      </c>
      <c r="K471">
        <f t="shared" si="9"/>
        <v>10</v>
      </c>
    </row>
    <row r="472" spans="1:11" hidden="1" x14ac:dyDescent="0.25">
      <c r="A472" s="30">
        <v>45201</v>
      </c>
      <c r="B472" s="49">
        <v>45184</v>
      </c>
      <c r="C472" s="31" t="s">
        <v>1893</v>
      </c>
      <c r="D472" s="32" t="s">
        <v>1954</v>
      </c>
      <c r="E472" s="31" t="s">
        <v>263</v>
      </c>
      <c r="F472" s="33" t="s">
        <v>1955</v>
      </c>
      <c r="G472" s="33">
        <v>2515.9</v>
      </c>
      <c r="H472" s="35" t="s">
        <v>1956</v>
      </c>
      <c r="J472" t="str">
        <f>VLOOKUP(E472,Ref.!E:F,2,0)</f>
        <v>Serviços Médicos (Pessoa Jurídica)</v>
      </c>
      <c r="K472">
        <f t="shared" si="9"/>
        <v>10</v>
      </c>
    </row>
    <row r="473" spans="1:11" hidden="1" x14ac:dyDescent="0.25">
      <c r="A473" s="30">
        <v>45201</v>
      </c>
      <c r="B473" s="49">
        <v>45169</v>
      </c>
      <c r="C473" s="31" t="s">
        <v>1957</v>
      </c>
      <c r="D473" s="32" t="s">
        <v>1958</v>
      </c>
      <c r="E473" s="31" t="s">
        <v>1184</v>
      </c>
      <c r="F473" s="33" t="s">
        <v>1959</v>
      </c>
      <c r="G473" s="33">
        <v>36118</v>
      </c>
      <c r="H473" s="35" t="s">
        <v>1960</v>
      </c>
      <c r="J473" t="str">
        <f>VLOOKUP(E473,Ref.!E:F,2,0)</f>
        <v>Medicamentos</v>
      </c>
      <c r="K473">
        <f t="shared" si="9"/>
        <v>10</v>
      </c>
    </row>
    <row r="474" spans="1:11" hidden="1" x14ac:dyDescent="0.25">
      <c r="A474" s="30">
        <v>45229</v>
      </c>
      <c r="B474" s="49">
        <v>45224</v>
      </c>
      <c r="C474" s="31" t="s">
        <v>1732</v>
      </c>
      <c r="D474" s="32" t="s">
        <v>1961</v>
      </c>
      <c r="E474" s="31" t="s">
        <v>263</v>
      </c>
      <c r="F474" s="33" t="s">
        <v>1962</v>
      </c>
      <c r="G474" s="33">
        <v>6551.3600000000006</v>
      </c>
      <c r="H474" s="35" t="s">
        <v>1963</v>
      </c>
      <c r="J474" t="str">
        <f>VLOOKUP(E474,Ref.!E:F,2,0)</f>
        <v>Serviços Médicos (Pessoa Jurídica)</v>
      </c>
      <c r="K474">
        <f t="shared" si="9"/>
        <v>10</v>
      </c>
    </row>
    <row r="475" spans="1:11" hidden="1" x14ac:dyDescent="0.25">
      <c r="A475" s="30">
        <v>45229</v>
      </c>
      <c r="B475" s="49">
        <v>45224</v>
      </c>
      <c r="C475" s="31" t="s">
        <v>1742</v>
      </c>
      <c r="D475" s="32" t="s">
        <v>1964</v>
      </c>
      <c r="E475" s="31" t="s">
        <v>263</v>
      </c>
      <c r="F475" s="33" t="s">
        <v>1965</v>
      </c>
      <c r="G475" s="33">
        <v>4913.5200000000004</v>
      </c>
      <c r="H475" s="35" t="s">
        <v>1963</v>
      </c>
      <c r="J475" t="str">
        <f>VLOOKUP(E475,Ref.!E:F,2,0)</f>
        <v>Serviços Médicos (Pessoa Jurídica)</v>
      </c>
      <c r="K475">
        <f t="shared" si="9"/>
        <v>10</v>
      </c>
    </row>
    <row r="476" spans="1:11" hidden="1" x14ac:dyDescent="0.25">
      <c r="A476" s="30">
        <v>45229</v>
      </c>
      <c r="B476" s="49">
        <v>45223</v>
      </c>
      <c r="C476" s="31" t="s">
        <v>1678</v>
      </c>
      <c r="D476" s="32" t="s">
        <v>1966</v>
      </c>
      <c r="E476" s="31" t="s">
        <v>263</v>
      </c>
      <c r="F476" s="33" t="s">
        <v>1967</v>
      </c>
      <c r="G476" s="33">
        <v>4913.6400000000003</v>
      </c>
      <c r="H476" s="35" t="s">
        <v>1968</v>
      </c>
      <c r="J476" t="str">
        <f>VLOOKUP(E476,Ref.!E:F,2,0)</f>
        <v>Serviços Médicos (Pessoa Jurídica)</v>
      </c>
      <c r="K476">
        <f t="shared" si="9"/>
        <v>10</v>
      </c>
    </row>
    <row r="477" spans="1:11" hidden="1" x14ac:dyDescent="0.25">
      <c r="A477" s="30">
        <v>45229</v>
      </c>
      <c r="B477" s="49">
        <v>45225</v>
      </c>
      <c r="C477" s="31" t="s">
        <v>1745</v>
      </c>
      <c r="D477" s="32" t="s">
        <v>1969</v>
      </c>
      <c r="E477" s="31" t="s">
        <v>263</v>
      </c>
      <c r="F477" s="33" t="s">
        <v>1970</v>
      </c>
      <c r="G477" s="33">
        <v>10759.79</v>
      </c>
      <c r="H477" s="35" t="s">
        <v>1968</v>
      </c>
      <c r="J477" t="str">
        <f>VLOOKUP(E477,Ref.!E:F,2,0)</f>
        <v>Serviços Médicos (Pessoa Jurídica)</v>
      </c>
      <c r="K477">
        <f t="shared" si="9"/>
        <v>10</v>
      </c>
    </row>
    <row r="478" spans="1:11" hidden="1" x14ac:dyDescent="0.25">
      <c r="A478" s="30">
        <v>45229</v>
      </c>
      <c r="B478" s="49">
        <v>45223</v>
      </c>
      <c r="C478" s="31" t="s">
        <v>1855</v>
      </c>
      <c r="D478" s="32" t="s">
        <v>1971</v>
      </c>
      <c r="E478" s="31" t="s">
        <v>263</v>
      </c>
      <c r="F478" s="33" t="s">
        <v>1972</v>
      </c>
      <c r="G478" s="33">
        <v>12283.800000000001</v>
      </c>
      <c r="H478" s="35" t="s">
        <v>1973</v>
      </c>
      <c r="J478" t="str">
        <f>VLOOKUP(E478,Ref.!E:F,2,0)</f>
        <v>Serviços Médicos (Pessoa Jurídica)</v>
      </c>
      <c r="K478">
        <f t="shared" si="9"/>
        <v>10</v>
      </c>
    </row>
    <row r="479" spans="1:11" hidden="1" x14ac:dyDescent="0.25">
      <c r="A479" s="30">
        <v>45229</v>
      </c>
      <c r="B479" s="49">
        <v>45223</v>
      </c>
      <c r="C479" s="31" t="s">
        <v>1874</v>
      </c>
      <c r="D479" s="32" t="s">
        <v>1974</v>
      </c>
      <c r="E479" s="31" t="s">
        <v>263</v>
      </c>
      <c r="F479" s="33" t="s">
        <v>1975</v>
      </c>
      <c r="G479" s="33">
        <v>8189.2</v>
      </c>
      <c r="H479" s="35" t="s">
        <v>1973</v>
      </c>
      <c r="J479" t="str">
        <f>VLOOKUP(E479,Ref.!E:F,2,0)</f>
        <v>Serviços Médicos (Pessoa Jurídica)</v>
      </c>
      <c r="K479">
        <f t="shared" si="9"/>
        <v>10</v>
      </c>
    </row>
    <row r="480" spans="1:11" hidden="1" x14ac:dyDescent="0.25">
      <c r="A480" s="30">
        <v>45229</v>
      </c>
      <c r="B480" s="49">
        <v>45222</v>
      </c>
      <c r="C480" s="31" t="s">
        <v>1877</v>
      </c>
      <c r="D480" s="32" t="s">
        <v>1976</v>
      </c>
      <c r="E480" s="31" t="s">
        <v>263</v>
      </c>
      <c r="F480" s="33" t="s">
        <v>1977</v>
      </c>
      <c r="G480" s="33">
        <v>4913.5200000000004</v>
      </c>
      <c r="H480" s="35" t="s">
        <v>1973</v>
      </c>
      <c r="J480" t="str">
        <f>VLOOKUP(E480,Ref.!E:F,2,0)</f>
        <v>Serviços Médicos (Pessoa Jurídica)</v>
      </c>
      <c r="K480">
        <f t="shared" si="9"/>
        <v>10</v>
      </c>
    </row>
    <row r="481" spans="1:11" hidden="1" x14ac:dyDescent="0.25">
      <c r="A481" s="30">
        <v>45229</v>
      </c>
      <c r="B481" s="49">
        <v>45225</v>
      </c>
      <c r="C481" s="31" t="s">
        <v>1880</v>
      </c>
      <c r="D481" s="32" t="s">
        <v>1978</v>
      </c>
      <c r="E481" s="31" t="s">
        <v>263</v>
      </c>
      <c r="F481" s="33" t="s">
        <v>1979</v>
      </c>
      <c r="G481" s="33">
        <v>3275.6800000000003</v>
      </c>
      <c r="H481" s="35" t="s">
        <v>1973</v>
      </c>
      <c r="J481" t="str">
        <f>VLOOKUP(E481,Ref.!E:F,2,0)</f>
        <v>Serviços Médicos (Pessoa Jurídica)</v>
      </c>
      <c r="K481">
        <f t="shared" si="9"/>
        <v>10</v>
      </c>
    </row>
    <row r="482" spans="1:11" hidden="1" x14ac:dyDescent="0.25">
      <c r="A482" s="30">
        <v>45229</v>
      </c>
      <c r="B482" s="49">
        <v>45191</v>
      </c>
      <c r="C482" s="31" t="s">
        <v>1883</v>
      </c>
      <c r="D482" s="32" t="s">
        <v>1743</v>
      </c>
      <c r="E482" s="31" t="s">
        <v>263</v>
      </c>
      <c r="F482" s="33" t="s">
        <v>1980</v>
      </c>
      <c r="G482" s="33">
        <v>8189.2</v>
      </c>
      <c r="H482" s="35" t="s">
        <v>1973</v>
      </c>
      <c r="J482" t="str">
        <f>VLOOKUP(E482,Ref.!E:F,2,0)</f>
        <v>Serviços Médicos (Pessoa Jurídica)</v>
      </c>
      <c r="K482">
        <f t="shared" si="9"/>
        <v>10</v>
      </c>
    </row>
    <row r="483" spans="1:11" hidden="1" x14ac:dyDescent="0.25">
      <c r="A483" s="30">
        <v>45229</v>
      </c>
      <c r="B483" s="49">
        <v>45222</v>
      </c>
      <c r="C483" s="31" t="s">
        <v>1681</v>
      </c>
      <c r="D483" s="32" t="s">
        <v>1981</v>
      </c>
      <c r="E483" s="31" t="s">
        <v>263</v>
      </c>
      <c r="F483" s="33" t="s">
        <v>1982</v>
      </c>
      <c r="G483" s="33">
        <v>6551.3600000000006</v>
      </c>
      <c r="H483" s="35" t="s">
        <v>1973</v>
      </c>
      <c r="J483" t="str">
        <f>VLOOKUP(E483,Ref.!E:F,2,0)</f>
        <v>Serviços Médicos (Pessoa Jurídica)</v>
      </c>
      <c r="K483">
        <f t="shared" si="9"/>
        <v>10</v>
      </c>
    </row>
    <row r="484" spans="1:11" hidden="1" x14ac:dyDescent="0.25">
      <c r="A484" s="30">
        <v>45229</v>
      </c>
      <c r="B484" s="49">
        <v>45180</v>
      </c>
      <c r="C484" s="31" t="s">
        <v>1756</v>
      </c>
      <c r="D484" s="32" t="s">
        <v>1983</v>
      </c>
      <c r="E484" s="31" t="s">
        <v>191</v>
      </c>
      <c r="F484" s="33" t="s">
        <v>1758</v>
      </c>
      <c r="G484" s="33">
        <v>25993.5</v>
      </c>
      <c r="H484" s="35" t="s">
        <v>1984</v>
      </c>
      <c r="J484" t="str">
        <f>VLOOKUP(E484,Ref.!E:F,2,0)</f>
        <v>Higiene e Limpeza</v>
      </c>
      <c r="K484">
        <f t="shared" si="9"/>
        <v>10</v>
      </c>
    </row>
    <row r="485" spans="1:11" hidden="1" x14ac:dyDescent="0.25">
      <c r="A485" s="30">
        <v>45229</v>
      </c>
      <c r="B485" s="49">
        <v>45222</v>
      </c>
      <c r="C485" s="31" t="s">
        <v>1918</v>
      </c>
      <c r="D485" s="32" t="s">
        <v>1985</v>
      </c>
      <c r="E485" s="31" t="s">
        <v>263</v>
      </c>
      <c r="F485" s="33" t="s">
        <v>1986</v>
      </c>
      <c r="G485" s="33">
        <v>8189.2</v>
      </c>
      <c r="H485" s="35" t="s">
        <v>1987</v>
      </c>
      <c r="J485" t="str">
        <f>VLOOKUP(E485,Ref.!E:F,2,0)</f>
        <v>Serviços Médicos (Pessoa Jurídica)</v>
      </c>
      <c r="K485">
        <f t="shared" si="9"/>
        <v>10</v>
      </c>
    </row>
    <row r="486" spans="1:11" hidden="1" x14ac:dyDescent="0.25">
      <c r="A486" s="30">
        <v>45230</v>
      </c>
      <c r="B486" s="49">
        <v>45223</v>
      </c>
      <c r="C486" s="31" t="s">
        <v>1675</v>
      </c>
      <c r="D486" s="32" t="s">
        <v>1988</v>
      </c>
      <c r="E486" s="31" t="s">
        <v>263</v>
      </c>
      <c r="F486" s="33" t="s">
        <v>1989</v>
      </c>
      <c r="G486" s="33">
        <v>1793.3500000000001</v>
      </c>
      <c r="H486" s="35" t="s">
        <v>1990</v>
      </c>
      <c r="J486" t="str">
        <f>VLOOKUP(E486,Ref.!E:F,2,0)</f>
        <v>Serviços Médicos (Pessoa Jurídica)</v>
      </c>
      <c r="K486">
        <f t="shared" si="9"/>
        <v>10</v>
      </c>
    </row>
    <row r="487" spans="1:11" hidden="1" x14ac:dyDescent="0.25">
      <c r="A487" s="30">
        <v>45215</v>
      </c>
      <c r="B487" s="49">
        <v>45199</v>
      </c>
      <c r="C487" s="31" t="s">
        <v>1320</v>
      </c>
      <c r="D487" s="32" t="s">
        <v>1171</v>
      </c>
      <c r="E487" s="31" t="s">
        <v>247</v>
      </c>
      <c r="F487" s="33" t="s">
        <v>1018</v>
      </c>
      <c r="G487" s="33">
        <v>40</v>
      </c>
      <c r="H487" s="35" t="s">
        <v>1991</v>
      </c>
      <c r="J487" t="str">
        <f>VLOOKUP(E487,Ref.!E:F,2,0)</f>
        <v>Sindical</v>
      </c>
      <c r="K487">
        <f t="shared" si="9"/>
        <v>10</v>
      </c>
    </row>
    <row r="488" spans="1:11" hidden="1" x14ac:dyDescent="0.25">
      <c r="A488" s="30">
        <v>45226</v>
      </c>
      <c r="B488" s="49">
        <v>45226</v>
      </c>
      <c r="C488" s="31" t="s">
        <v>1084</v>
      </c>
      <c r="D488" s="32" t="s">
        <v>1992</v>
      </c>
      <c r="E488" s="31" t="s">
        <v>249</v>
      </c>
      <c r="F488" s="33" t="s">
        <v>1993</v>
      </c>
      <c r="G488" s="33">
        <v>2519.8000000000002</v>
      </c>
      <c r="H488" s="35" t="s">
        <v>1854</v>
      </c>
      <c r="J488" t="str">
        <f>VLOOKUP(E488,Ref.!E:F,2,0)</f>
        <v>Vale-Transporte</v>
      </c>
      <c r="K488">
        <f t="shared" si="9"/>
        <v>10</v>
      </c>
    </row>
    <row r="489" spans="1:11" hidden="1" x14ac:dyDescent="0.25">
      <c r="A489" s="30">
        <v>45226</v>
      </c>
      <c r="B489" s="49">
        <v>45226</v>
      </c>
      <c r="C489" s="31" t="s">
        <v>1084</v>
      </c>
      <c r="D489" s="32" t="s">
        <v>1992</v>
      </c>
      <c r="E489" s="31" t="s">
        <v>249</v>
      </c>
      <c r="F489" s="33" t="s">
        <v>1994</v>
      </c>
      <c r="G489" s="33">
        <v>280</v>
      </c>
      <c r="H489" s="35" t="s">
        <v>1854</v>
      </c>
      <c r="J489" t="str">
        <f>VLOOKUP(E489,Ref.!E:F,2,0)</f>
        <v>Vale-Transporte</v>
      </c>
      <c r="K489">
        <f t="shared" si="9"/>
        <v>10</v>
      </c>
    </row>
    <row r="490" spans="1:11" hidden="1" x14ac:dyDescent="0.25">
      <c r="A490" s="30">
        <v>45226</v>
      </c>
      <c r="B490" s="49">
        <v>45226</v>
      </c>
      <c r="C490" s="31" t="s">
        <v>1084</v>
      </c>
      <c r="D490" s="32" t="s">
        <v>1992</v>
      </c>
      <c r="E490" s="31" t="s">
        <v>249</v>
      </c>
      <c r="F490" s="33" t="s">
        <v>1995</v>
      </c>
      <c r="G490" s="33">
        <v>530.4</v>
      </c>
      <c r="H490" s="35" t="s">
        <v>1854</v>
      </c>
      <c r="J490" t="str">
        <f>VLOOKUP(E490,Ref.!E:F,2,0)</f>
        <v>Vale-Transporte</v>
      </c>
      <c r="K490">
        <f t="shared" ref="K490:K534" si="10">MONTH(A490)</f>
        <v>10</v>
      </c>
    </row>
    <row r="491" spans="1:11" hidden="1" x14ac:dyDescent="0.25">
      <c r="A491" s="30">
        <v>45226</v>
      </c>
      <c r="B491" s="49">
        <v>45226</v>
      </c>
      <c r="C491" s="31" t="s">
        <v>1084</v>
      </c>
      <c r="D491" s="32" t="s">
        <v>1992</v>
      </c>
      <c r="E491" s="31" t="s">
        <v>249</v>
      </c>
      <c r="F491" s="33" t="s">
        <v>1996</v>
      </c>
      <c r="G491" s="33">
        <v>1554.45</v>
      </c>
      <c r="H491" s="35" t="s">
        <v>1854</v>
      </c>
      <c r="J491" t="str">
        <f>VLOOKUP(E491,Ref.!E:F,2,0)</f>
        <v>Vale-Transporte</v>
      </c>
      <c r="K491">
        <f t="shared" si="10"/>
        <v>10</v>
      </c>
    </row>
    <row r="492" spans="1:11" hidden="1" x14ac:dyDescent="0.25">
      <c r="A492" s="30">
        <v>45219</v>
      </c>
      <c r="B492" s="49">
        <v>45166</v>
      </c>
      <c r="C492" s="31" t="s">
        <v>1997</v>
      </c>
      <c r="D492" s="32" t="s">
        <v>1737</v>
      </c>
      <c r="E492" s="31" t="s">
        <v>263</v>
      </c>
      <c r="F492" s="33" t="s">
        <v>1738</v>
      </c>
      <c r="G492" s="33">
        <v>228.48000000000002</v>
      </c>
      <c r="H492" s="35" t="s">
        <v>1998</v>
      </c>
      <c r="J492" t="str">
        <f>VLOOKUP(E492,Ref.!E:F,2,0)</f>
        <v>Serviços Médicos (Pessoa Jurídica)</v>
      </c>
      <c r="K492">
        <f t="shared" si="10"/>
        <v>10</v>
      </c>
    </row>
    <row r="493" spans="1:11" hidden="1" x14ac:dyDescent="0.25">
      <c r="A493" s="30">
        <v>45219</v>
      </c>
      <c r="B493" s="49">
        <v>45189</v>
      </c>
      <c r="C493" s="31" t="s">
        <v>1793</v>
      </c>
      <c r="D493" s="32" t="s">
        <v>1926</v>
      </c>
      <c r="E493" s="31" t="s">
        <v>263</v>
      </c>
      <c r="F493" s="33" t="s">
        <v>1927</v>
      </c>
      <c r="G493" s="33">
        <v>24.57</v>
      </c>
      <c r="H493" s="35" t="s">
        <v>1998</v>
      </c>
      <c r="J493" t="str">
        <f>VLOOKUP(E493,Ref.!E:F,2,0)</f>
        <v>Serviços Médicos (Pessoa Jurídica)</v>
      </c>
      <c r="K493">
        <f t="shared" si="10"/>
        <v>10</v>
      </c>
    </row>
    <row r="494" spans="1:11" hidden="1" x14ac:dyDescent="0.25">
      <c r="A494" s="30">
        <v>45219</v>
      </c>
      <c r="B494" s="49">
        <v>45191</v>
      </c>
      <c r="C494" s="31" t="s">
        <v>1795</v>
      </c>
      <c r="D494" s="32" t="s">
        <v>1862</v>
      </c>
      <c r="E494" s="31" t="s">
        <v>263</v>
      </c>
      <c r="F494" s="33" t="s">
        <v>1863</v>
      </c>
      <c r="G494" s="33">
        <v>73.7</v>
      </c>
      <c r="H494" s="35" t="s">
        <v>1998</v>
      </c>
      <c r="J494" t="str">
        <f>VLOOKUP(E494,Ref.!E:F,2,0)</f>
        <v>Serviços Médicos (Pessoa Jurídica)</v>
      </c>
      <c r="K494">
        <f t="shared" si="10"/>
        <v>10</v>
      </c>
    </row>
    <row r="495" spans="1:11" hidden="1" x14ac:dyDescent="0.25">
      <c r="A495" s="30">
        <v>45219</v>
      </c>
      <c r="B495" s="49">
        <v>45184</v>
      </c>
      <c r="C495" s="31" t="s">
        <v>1999</v>
      </c>
      <c r="D495" s="32" t="s">
        <v>1676</v>
      </c>
      <c r="E495" s="31" t="s">
        <v>263</v>
      </c>
      <c r="F495" s="33" t="s">
        <v>1677</v>
      </c>
      <c r="G495" s="33">
        <v>49.65</v>
      </c>
      <c r="H495" s="35" t="s">
        <v>1998</v>
      </c>
      <c r="J495" t="str">
        <f>VLOOKUP(E495,Ref.!E:F,2,0)</f>
        <v>Serviços Médicos (Pessoa Jurídica)</v>
      </c>
      <c r="K495">
        <f t="shared" si="10"/>
        <v>10</v>
      </c>
    </row>
    <row r="496" spans="1:11" hidden="1" x14ac:dyDescent="0.25">
      <c r="A496" s="30">
        <v>45219</v>
      </c>
      <c r="B496" s="49">
        <v>45184</v>
      </c>
      <c r="C496" s="31" t="s">
        <v>2000</v>
      </c>
      <c r="D496" s="32" t="s">
        <v>1676</v>
      </c>
      <c r="E496" s="31" t="s">
        <v>263</v>
      </c>
      <c r="F496" s="33" t="s">
        <v>1677</v>
      </c>
      <c r="G496" s="33">
        <v>153.91</v>
      </c>
      <c r="H496" s="35" t="s">
        <v>1998</v>
      </c>
      <c r="J496" t="str">
        <f>VLOOKUP(E496,Ref.!E:F,2,0)</f>
        <v>Serviços Médicos (Pessoa Jurídica)</v>
      </c>
      <c r="K496">
        <f t="shared" si="10"/>
        <v>10</v>
      </c>
    </row>
    <row r="497" spans="1:11" hidden="1" x14ac:dyDescent="0.25">
      <c r="A497" s="30">
        <v>45219</v>
      </c>
      <c r="B497" s="49">
        <v>45194</v>
      </c>
      <c r="C497" s="31" t="s">
        <v>2001</v>
      </c>
      <c r="D497" s="32" t="s">
        <v>1726</v>
      </c>
      <c r="E497" s="31" t="s">
        <v>263</v>
      </c>
      <c r="F497" s="33" t="s">
        <v>1727</v>
      </c>
      <c r="G497" s="33">
        <v>110.55</v>
      </c>
      <c r="H497" s="35" t="s">
        <v>1998</v>
      </c>
      <c r="J497" t="str">
        <f>VLOOKUP(E497,Ref.!E:F,2,0)</f>
        <v>Serviços Médicos (Pessoa Jurídica)</v>
      </c>
      <c r="K497">
        <f t="shared" si="10"/>
        <v>10</v>
      </c>
    </row>
    <row r="498" spans="1:11" hidden="1" x14ac:dyDescent="0.25">
      <c r="A498" s="30">
        <v>45219</v>
      </c>
      <c r="B498" s="49">
        <v>45194</v>
      </c>
      <c r="C498" s="31" t="s">
        <v>2002</v>
      </c>
      <c r="D498" s="32" t="s">
        <v>1726</v>
      </c>
      <c r="E498" s="31" t="s">
        <v>263</v>
      </c>
      <c r="F498" s="33" t="s">
        <v>1727</v>
      </c>
      <c r="G498" s="33">
        <v>342.72</v>
      </c>
      <c r="H498" s="35" t="s">
        <v>1998</v>
      </c>
      <c r="J498" t="str">
        <f>VLOOKUP(E498,Ref.!E:F,2,0)</f>
        <v>Serviços Médicos (Pessoa Jurídica)</v>
      </c>
      <c r="K498">
        <f t="shared" si="10"/>
        <v>10</v>
      </c>
    </row>
    <row r="499" spans="1:11" hidden="1" x14ac:dyDescent="0.25">
      <c r="A499" s="30">
        <v>45219</v>
      </c>
      <c r="B499" s="49">
        <v>45187</v>
      </c>
      <c r="C499" s="31" t="s">
        <v>2003</v>
      </c>
      <c r="D499" s="32" t="s">
        <v>1860</v>
      </c>
      <c r="E499" s="31" t="s">
        <v>263</v>
      </c>
      <c r="F499" s="33" t="s">
        <v>1861</v>
      </c>
      <c r="G499" s="33">
        <v>30.709999999999997</v>
      </c>
      <c r="H499" s="35" t="s">
        <v>1998</v>
      </c>
      <c r="J499" t="str">
        <f>VLOOKUP(E499,Ref.!E:F,2,0)</f>
        <v>Serviços Médicos (Pessoa Jurídica)</v>
      </c>
      <c r="K499">
        <f t="shared" si="10"/>
        <v>10</v>
      </c>
    </row>
    <row r="500" spans="1:11" hidden="1" x14ac:dyDescent="0.25">
      <c r="A500" s="30">
        <v>45219</v>
      </c>
      <c r="B500" s="49">
        <v>45190</v>
      </c>
      <c r="C500" s="31" t="s">
        <v>2004</v>
      </c>
      <c r="D500" s="32" t="s">
        <v>1698</v>
      </c>
      <c r="E500" s="31" t="s">
        <v>263</v>
      </c>
      <c r="F500" s="33" t="s">
        <v>1699</v>
      </c>
      <c r="G500" s="33">
        <v>85.99</v>
      </c>
      <c r="H500" s="35" t="s">
        <v>1998</v>
      </c>
      <c r="J500" t="str">
        <f>VLOOKUP(E500,Ref.!E:F,2,0)</f>
        <v>Serviços Médicos (Pessoa Jurídica)</v>
      </c>
      <c r="K500">
        <f t="shared" si="10"/>
        <v>10</v>
      </c>
    </row>
    <row r="501" spans="1:11" hidden="1" x14ac:dyDescent="0.25">
      <c r="A501" s="30">
        <v>45219</v>
      </c>
      <c r="B501" s="49">
        <v>45190</v>
      </c>
      <c r="C501" s="31" t="s">
        <v>2005</v>
      </c>
      <c r="D501" s="32" t="s">
        <v>1698</v>
      </c>
      <c r="E501" s="31" t="s">
        <v>263</v>
      </c>
      <c r="F501" s="33" t="s">
        <v>1699</v>
      </c>
      <c r="G501" s="33">
        <v>266.56</v>
      </c>
      <c r="H501" s="35" t="s">
        <v>1998</v>
      </c>
      <c r="J501" t="str">
        <f>VLOOKUP(E501,Ref.!E:F,2,0)</f>
        <v>Serviços Médicos (Pessoa Jurídica)</v>
      </c>
      <c r="K501">
        <f t="shared" si="10"/>
        <v>10</v>
      </c>
    </row>
    <row r="502" spans="1:11" hidden="1" x14ac:dyDescent="0.25">
      <c r="A502" s="30">
        <v>45219</v>
      </c>
      <c r="B502" s="49">
        <v>45195</v>
      </c>
      <c r="C502" s="31" t="s">
        <v>2006</v>
      </c>
      <c r="D502" s="32" t="s">
        <v>1821</v>
      </c>
      <c r="E502" s="31" t="s">
        <v>263</v>
      </c>
      <c r="F502" s="33" t="s">
        <v>1822</v>
      </c>
      <c r="G502" s="33">
        <v>178.12</v>
      </c>
      <c r="H502" s="35" t="s">
        <v>1998</v>
      </c>
      <c r="J502" t="str">
        <f>VLOOKUP(E502,Ref.!E:F,2,0)</f>
        <v>Serviços Médicos (Pessoa Jurídica)</v>
      </c>
      <c r="K502">
        <f t="shared" si="10"/>
        <v>10</v>
      </c>
    </row>
    <row r="503" spans="1:11" hidden="1" x14ac:dyDescent="0.25">
      <c r="A503" s="30">
        <v>45219</v>
      </c>
      <c r="B503" s="49">
        <v>45195</v>
      </c>
      <c r="C503" s="31" t="s">
        <v>2007</v>
      </c>
      <c r="D503" s="32" t="s">
        <v>1821</v>
      </c>
      <c r="E503" s="31" t="s">
        <v>263</v>
      </c>
      <c r="F503" s="33" t="s">
        <v>1822</v>
      </c>
      <c r="G503" s="33">
        <v>552.16</v>
      </c>
      <c r="H503" s="35" t="s">
        <v>1998</v>
      </c>
      <c r="J503" t="str">
        <f>VLOOKUP(E503,Ref.!E:F,2,0)</f>
        <v>Serviços Médicos (Pessoa Jurídica)</v>
      </c>
      <c r="K503">
        <f t="shared" si="10"/>
        <v>10</v>
      </c>
    </row>
    <row r="504" spans="1:11" hidden="1" x14ac:dyDescent="0.25">
      <c r="A504" s="30">
        <v>45219</v>
      </c>
      <c r="B504" s="49">
        <v>45195</v>
      </c>
      <c r="C504" s="31" t="s">
        <v>2008</v>
      </c>
      <c r="D504" s="32" t="s">
        <v>2009</v>
      </c>
      <c r="E504" s="31" t="s">
        <v>263</v>
      </c>
      <c r="F504" s="33" t="s">
        <v>2010</v>
      </c>
      <c r="G504" s="33">
        <v>24.57</v>
      </c>
      <c r="H504" s="35" t="s">
        <v>1998</v>
      </c>
      <c r="J504" t="str">
        <f>VLOOKUP(E504,Ref.!E:F,2,0)</f>
        <v>Serviços Médicos (Pessoa Jurídica)</v>
      </c>
      <c r="K504">
        <f t="shared" si="10"/>
        <v>10</v>
      </c>
    </row>
    <row r="505" spans="1:11" hidden="1" x14ac:dyDescent="0.25">
      <c r="A505" s="30">
        <v>45219</v>
      </c>
      <c r="B505" s="49">
        <v>45188</v>
      </c>
      <c r="C505" s="31" t="s">
        <v>1799</v>
      </c>
      <c r="D505" s="32" t="s">
        <v>1935</v>
      </c>
      <c r="E505" s="31" t="s">
        <v>263</v>
      </c>
      <c r="F505" s="33" t="s">
        <v>1936</v>
      </c>
      <c r="G505" s="33">
        <v>196.54</v>
      </c>
      <c r="H505" s="35" t="s">
        <v>1998</v>
      </c>
      <c r="J505" t="str">
        <f>VLOOKUP(E505,Ref.!E:F,2,0)</f>
        <v>Serviços Médicos (Pessoa Jurídica)</v>
      </c>
      <c r="K505">
        <f t="shared" si="10"/>
        <v>10</v>
      </c>
    </row>
    <row r="506" spans="1:11" hidden="1" x14ac:dyDescent="0.25">
      <c r="A506" s="30">
        <v>45219</v>
      </c>
      <c r="B506" s="49">
        <v>45161</v>
      </c>
      <c r="C506" s="31" t="s">
        <v>2011</v>
      </c>
      <c r="D506" s="32" t="s">
        <v>1765</v>
      </c>
      <c r="E506" s="31" t="s">
        <v>263</v>
      </c>
      <c r="F506" s="33" t="s">
        <v>1766</v>
      </c>
      <c r="G506" s="33">
        <v>761.6</v>
      </c>
      <c r="H506" s="35" t="s">
        <v>1998</v>
      </c>
      <c r="J506" t="str">
        <f>VLOOKUP(E506,Ref.!E:F,2,0)</f>
        <v>Serviços Médicos (Pessoa Jurídica)</v>
      </c>
      <c r="K506">
        <f t="shared" si="10"/>
        <v>10</v>
      </c>
    </row>
    <row r="507" spans="1:11" hidden="1" x14ac:dyDescent="0.25">
      <c r="A507" s="30">
        <v>45219</v>
      </c>
      <c r="B507" s="49">
        <v>45160</v>
      </c>
      <c r="C507" s="31" t="s">
        <v>2011</v>
      </c>
      <c r="D507" s="32" t="s">
        <v>1746</v>
      </c>
      <c r="E507" s="31" t="s">
        <v>263</v>
      </c>
      <c r="F507" s="33" t="s">
        <v>1747</v>
      </c>
      <c r="G507" s="33">
        <v>380.8</v>
      </c>
      <c r="H507" s="35" t="s">
        <v>1998</v>
      </c>
      <c r="J507" t="str">
        <f>VLOOKUP(E507,Ref.!E:F,2,0)</f>
        <v>Serviços Médicos (Pessoa Jurídica)</v>
      </c>
      <c r="K507">
        <f t="shared" si="10"/>
        <v>10</v>
      </c>
    </row>
    <row r="508" spans="1:11" hidden="1" x14ac:dyDescent="0.25">
      <c r="A508" s="30">
        <v>45226</v>
      </c>
      <c r="B508" s="49">
        <v>45226</v>
      </c>
      <c r="C508" s="31" t="s">
        <v>1084</v>
      </c>
      <c r="D508" s="32" t="s">
        <v>1992</v>
      </c>
      <c r="E508" s="31" t="s">
        <v>249</v>
      </c>
      <c r="F508" s="33" t="s">
        <v>2012</v>
      </c>
      <c r="G508" s="33">
        <v>6322.85</v>
      </c>
      <c r="H508" s="35" t="s">
        <v>1854</v>
      </c>
      <c r="J508" t="str">
        <f>VLOOKUP(E508,Ref.!E:F,2,0)</f>
        <v>Vale-Transporte</v>
      </c>
      <c r="K508">
        <f t="shared" si="10"/>
        <v>10</v>
      </c>
    </row>
    <row r="509" spans="1:11" hidden="1" x14ac:dyDescent="0.25">
      <c r="A509" s="30">
        <v>45226</v>
      </c>
      <c r="B509" s="49">
        <v>45226</v>
      </c>
      <c r="C509" s="31" t="s">
        <v>1084</v>
      </c>
      <c r="D509" s="32" t="s">
        <v>1992</v>
      </c>
      <c r="E509" s="31" t="s">
        <v>249</v>
      </c>
      <c r="F509" s="33" t="s">
        <v>1173</v>
      </c>
      <c r="G509" s="33">
        <v>8980</v>
      </c>
      <c r="H509" s="35" t="s">
        <v>1854</v>
      </c>
      <c r="J509" t="str">
        <f>VLOOKUP(E509,Ref.!E:F,2,0)</f>
        <v>Vale-Transporte</v>
      </c>
      <c r="K509">
        <f t="shared" si="10"/>
        <v>10</v>
      </c>
    </row>
    <row r="510" spans="1:11" hidden="1" x14ac:dyDescent="0.25">
      <c r="A510" s="30">
        <v>45219</v>
      </c>
      <c r="B510" s="49">
        <v>45184</v>
      </c>
      <c r="C510" s="31" t="s">
        <v>2013</v>
      </c>
      <c r="D510" s="32" t="s">
        <v>2014</v>
      </c>
      <c r="E510" s="31" t="s">
        <v>1184</v>
      </c>
      <c r="F510" s="33" t="s">
        <v>2015</v>
      </c>
      <c r="G510" s="33">
        <v>70000</v>
      </c>
      <c r="H510" s="35" t="s">
        <v>2016</v>
      </c>
      <c r="J510" t="str">
        <f>VLOOKUP(E510,Ref.!E:F,2,0)</f>
        <v>Medicamentos</v>
      </c>
      <c r="K510">
        <f t="shared" si="10"/>
        <v>10</v>
      </c>
    </row>
    <row r="511" spans="1:11" hidden="1" x14ac:dyDescent="0.25">
      <c r="A511" s="30">
        <v>45204</v>
      </c>
      <c r="B511" s="49">
        <v>45202</v>
      </c>
      <c r="C511" s="31" t="s">
        <v>1649</v>
      </c>
      <c r="D511" s="32" t="s">
        <v>1621</v>
      </c>
      <c r="E511" s="31" t="s">
        <v>263</v>
      </c>
      <c r="F511" s="33" t="s">
        <v>2017</v>
      </c>
      <c r="G511" s="33">
        <v>14740.56</v>
      </c>
      <c r="H511" s="35" t="s">
        <v>2018</v>
      </c>
      <c r="J511" t="str">
        <f>VLOOKUP(E511,Ref.!E:F,2,0)</f>
        <v>Serviços Médicos (Pessoa Jurídica)</v>
      </c>
      <c r="K511">
        <f t="shared" si="10"/>
        <v>10</v>
      </c>
    </row>
    <row r="512" spans="1:11" hidden="1" x14ac:dyDescent="0.25">
      <c r="A512" s="30">
        <v>45204</v>
      </c>
      <c r="B512" s="49">
        <v>45189</v>
      </c>
      <c r="C512" s="31" t="s">
        <v>2019</v>
      </c>
      <c r="D512" s="32" t="s">
        <v>2020</v>
      </c>
      <c r="E512" s="31" t="s">
        <v>263</v>
      </c>
      <c r="F512" s="33" t="s">
        <v>2021</v>
      </c>
      <c r="G512" s="33">
        <v>4913.5200000000004</v>
      </c>
      <c r="H512" s="35" t="s">
        <v>2018</v>
      </c>
      <c r="J512" t="str">
        <f>VLOOKUP(E512,Ref.!E:F,2,0)</f>
        <v>Serviços Médicos (Pessoa Jurídica)</v>
      </c>
      <c r="K512">
        <f t="shared" si="10"/>
        <v>10</v>
      </c>
    </row>
    <row r="513" spans="1:11" hidden="1" x14ac:dyDescent="0.25">
      <c r="A513" s="30">
        <v>45226</v>
      </c>
      <c r="B513" s="49">
        <v>45226</v>
      </c>
      <c r="C513" s="31" t="s">
        <v>1084</v>
      </c>
      <c r="D513" s="32" t="s">
        <v>1992</v>
      </c>
      <c r="E513" s="31" t="s">
        <v>249</v>
      </c>
      <c r="F513" s="33" t="s">
        <v>2022</v>
      </c>
      <c r="G513" s="33">
        <v>120</v>
      </c>
      <c r="H513" s="35" t="s">
        <v>1854</v>
      </c>
      <c r="J513" t="str">
        <f>VLOOKUP(E513,Ref.!E:F,2,0)</f>
        <v>Vale-Transporte</v>
      </c>
      <c r="K513">
        <f t="shared" si="10"/>
        <v>10</v>
      </c>
    </row>
    <row r="514" spans="1:11" hidden="1" x14ac:dyDescent="0.25">
      <c r="A514" s="30">
        <v>45204</v>
      </c>
      <c r="B514" s="49">
        <v>45169</v>
      </c>
      <c r="C514" s="31" t="s">
        <v>1422</v>
      </c>
      <c r="D514" s="32" t="s">
        <v>2023</v>
      </c>
      <c r="E514" s="31" t="s">
        <v>1182</v>
      </c>
      <c r="F514" s="33" t="s">
        <v>1836</v>
      </c>
      <c r="G514" s="33">
        <v>2529.6</v>
      </c>
      <c r="H514" s="35" t="s">
        <v>2024</v>
      </c>
      <c r="J514" t="str">
        <f>VLOOKUP(E514,Ref.!E:F,2,0)</f>
        <v>Material Médico e Hospitalar</v>
      </c>
      <c r="K514">
        <f t="shared" si="10"/>
        <v>10</v>
      </c>
    </row>
    <row r="515" spans="1:11" hidden="1" x14ac:dyDescent="0.25">
      <c r="A515" s="30">
        <v>45204</v>
      </c>
      <c r="B515" s="49">
        <v>45166</v>
      </c>
      <c r="C515" s="31" t="s">
        <v>1383</v>
      </c>
      <c r="D515" s="32" t="s">
        <v>2025</v>
      </c>
      <c r="E515" s="31" t="s">
        <v>1182</v>
      </c>
      <c r="F515" s="33" t="s">
        <v>1615</v>
      </c>
      <c r="G515" s="33">
        <v>24140</v>
      </c>
      <c r="H515" s="35" t="s">
        <v>2024</v>
      </c>
      <c r="J515" t="str">
        <f>VLOOKUP(E515,Ref.!E:F,2,0)</f>
        <v>Material Médico e Hospitalar</v>
      </c>
      <c r="K515">
        <f t="shared" si="10"/>
        <v>10</v>
      </c>
    </row>
    <row r="516" spans="1:11" hidden="1" x14ac:dyDescent="0.25">
      <c r="A516" s="30">
        <v>45204</v>
      </c>
      <c r="B516" s="49">
        <v>45173</v>
      </c>
      <c r="C516" s="31" t="s">
        <v>1410</v>
      </c>
      <c r="D516" s="32" t="s">
        <v>2026</v>
      </c>
      <c r="E516" s="31" t="s">
        <v>1182</v>
      </c>
      <c r="F516" s="33" t="s">
        <v>1778</v>
      </c>
      <c r="G516" s="33">
        <v>7994.6100000000006</v>
      </c>
      <c r="H516" s="35" t="s">
        <v>2027</v>
      </c>
      <c r="J516" t="str">
        <f>VLOOKUP(E516,Ref.!E:F,2,0)</f>
        <v>Material Médico e Hospitalar</v>
      </c>
      <c r="K516">
        <f t="shared" si="10"/>
        <v>10</v>
      </c>
    </row>
    <row r="517" spans="1:11" hidden="1" x14ac:dyDescent="0.25">
      <c r="A517" s="30">
        <v>45204</v>
      </c>
      <c r="B517" s="49">
        <v>45173</v>
      </c>
      <c r="C517" s="31" t="s">
        <v>1377</v>
      </c>
      <c r="D517" s="32" t="s">
        <v>2028</v>
      </c>
      <c r="E517" s="31" t="s">
        <v>1182</v>
      </c>
      <c r="F517" s="33" t="s">
        <v>1612</v>
      </c>
      <c r="G517" s="33">
        <v>7369.6</v>
      </c>
      <c r="H517" s="35" t="s">
        <v>2027</v>
      </c>
      <c r="J517" t="str">
        <f>VLOOKUP(E517,Ref.!E:F,2,0)</f>
        <v>Material Médico e Hospitalar</v>
      </c>
      <c r="K517">
        <f t="shared" si="10"/>
        <v>10</v>
      </c>
    </row>
    <row r="518" spans="1:11" hidden="1" x14ac:dyDescent="0.25">
      <c r="A518" s="30">
        <v>45204</v>
      </c>
      <c r="B518" s="49">
        <v>45171</v>
      </c>
      <c r="C518" s="31" t="s">
        <v>1830</v>
      </c>
      <c r="D518" s="32" t="s">
        <v>2029</v>
      </c>
      <c r="E518" s="31" t="s">
        <v>1182</v>
      </c>
      <c r="F518" s="33" t="s">
        <v>1832</v>
      </c>
      <c r="G518" s="33">
        <v>8310</v>
      </c>
      <c r="H518" s="35" t="s">
        <v>2027</v>
      </c>
      <c r="J518" t="str">
        <f>VLOOKUP(E518,Ref.!E:F,2,0)</f>
        <v>Material Médico e Hospitalar</v>
      </c>
      <c r="K518">
        <f t="shared" si="10"/>
        <v>10</v>
      </c>
    </row>
    <row r="519" spans="1:11" hidden="1" x14ac:dyDescent="0.25">
      <c r="A519" s="30">
        <v>45204</v>
      </c>
      <c r="B519" s="49">
        <v>45173</v>
      </c>
      <c r="C519" s="31" t="s">
        <v>1367</v>
      </c>
      <c r="D519" s="32" t="s">
        <v>2030</v>
      </c>
      <c r="E519" s="31" t="s">
        <v>191</v>
      </c>
      <c r="F519" s="33" t="s">
        <v>1609</v>
      </c>
      <c r="G519" s="33">
        <v>3111.5</v>
      </c>
      <c r="H519" s="35" t="s">
        <v>2027</v>
      </c>
      <c r="J519" t="str">
        <f>VLOOKUP(E519,Ref.!E:F,2,0)</f>
        <v>Higiene e Limpeza</v>
      </c>
      <c r="K519">
        <f t="shared" si="10"/>
        <v>10</v>
      </c>
    </row>
    <row r="520" spans="1:11" hidden="1" x14ac:dyDescent="0.25">
      <c r="A520" s="30">
        <v>45204</v>
      </c>
      <c r="B520" s="49">
        <v>45154</v>
      </c>
      <c r="C520" s="31" t="s">
        <v>1389</v>
      </c>
      <c r="D520" s="32" t="s">
        <v>2031</v>
      </c>
      <c r="E520" s="31" t="s">
        <v>1182</v>
      </c>
      <c r="F520" s="33" t="s">
        <v>1761</v>
      </c>
      <c r="G520" s="33">
        <v>6547.5</v>
      </c>
      <c r="H520" s="35" t="s">
        <v>2032</v>
      </c>
      <c r="J520" t="str">
        <f>VLOOKUP(E520,Ref.!E:F,2,0)</f>
        <v>Material Médico e Hospitalar</v>
      </c>
      <c r="K520">
        <f t="shared" si="10"/>
        <v>10</v>
      </c>
    </row>
    <row r="521" spans="1:11" hidden="1" x14ac:dyDescent="0.25">
      <c r="A521" s="30">
        <v>45204</v>
      </c>
      <c r="B521" s="49">
        <v>45145</v>
      </c>
      <c r="C521" s="31" t="s">
        <v>1389</v>
      </c>
      <c r="D521" s="32" t="s">
        <v>2033</v>
      </c>
      <c r="E521" s="31" t="s">
        <v>1182</v>
      </c>
      <c r="F521" s="33" t="s">
        <v>1761</v>
      </c>
      <c r="G521" s="33">
        <v>2910</v>
      </c>
      <c r="H521" s="35" t="s">
        <v>2032</v>
      </c>
      <c r="J521" t="str">
        <f>VLOOKUP(E521,Ref.!E:F,2,0)</f>
        <v>Material Médico e Hospitalar</v>
      </c>
      <c r="K521">
        <f t="shared" si="10"/>
        <v>10</v>
      </c>
    </row>
    <row r="522" spans="1:11" hidden="1" x14ac:dyDescent="0.25">
      <c r="A522" s="30">
        <v>45204</v>
      </c>
      <c r="B522" s="49">
        <v>45145</v>
      </c>
      <c r="C522" s="31" t="s">
        <v>1389</v>
      </c>
      <c r="D522" s="32" t="s">
        <v>2034</v>
      </c>
      <c r="E522" s="31" t="s">
        <v>1182</v>
      </c>
      <c r="F522" s="33" t="s">
        <v>1764</v>
      </c>
      <c r="G522" s="33">
        <v>3000</v>
      </c>
      <c r="H522" s="35" t="s">
        <v>2032</v>
      </c>
      <c r="J522" t="str">
        <f>VLOOKUP(E522,Ref.!E:F,2,0)</f>
        <v>Material Médico e Hospitalar</v>
      </c>
      <c r="K522">
        <f t="shared" si="10"/>
        <v>10</v>
      </c>
    </row>
    <row r="523" spans="1:11" hidden="1" x14ac:dyDescent="0.25">
      <c r="A523" s="30">
        <v>45205</v>
      </c>
      <c r="B523" s="49">
        <v>45173</v>
      </c>
      <c r="C523" s="31" t="s">
        <v>1550</v>
      </c>
      <c r="D523" s="32" t="s">
        <v>2035</v>
      </c>
      <c r="E523" s="31" t="s">
        <v>1184</v>
      </c>
      <c r="F523" s="33" t="s">
        <v>1669</v>
      </c>
      <c r="G523" s="33">
        <v>173750</v>
      </c>
      <c r="H523" s="35" t="s">
        <v>2036</v>
      </c>
      <c r="J523" t="str">
        <f>VLOOKUP(E523,Ref.!E:F,2,0)</f>
        <v>Medicamentos</v>
      </c>
      <c r="K523">
        <f t="shared" si="10"/>
        <v>10</v>
      </c>
    </row>
    <row r="524" spans="1:11" hidden="1" x14ac:dyDescent="0.25">
      <c r="A524" s="30">
        <v>45205</v>
      </c>
      <c r="B524" s="49">
        <v>45195</v>
      </c>
      <c r="C524" s="31" t="s">
        <v>1899</v>
      </c>
      <c r="D524" s="32" t="s">
        <v>2009</v>
      </c>
      <c r="E524" s="31" t="s">
        <v>263</v>
      </c>
      <c r="F524" s="33" t="s">
        <v>2010</v>
      </c>
      <c r="G524" s="33">
        <v>1537.1100000000001</v>
      </c>
      <c r="H524" s="35" t="s">
        <v>2037</v>
      </c>
      <c r="J524" t="str">
        <f>VLOOKUP(E524,Ref.!E:F,2,0)</f>
        <v>Serviços Médicos (Pessoa Jurídica)</v>
      </c>
      <c r="K524">
        <f t="shared" si="10"/>
        <v>10</v>
      </c>
    </row>
    <row r="525" spans="1:11" hidden="1" x14ac:dyDescent="0.25">
      <c r="A525" s="30">
        <v>45226</v>
      </c>
      <c r="B525" s="49">
        <v>45226</v>
      </c>
      <c r="C525" s="31" t="s">
        <v>1084</v>
      </c>
      <c r="D525" s="32" t="s">
        <v>1992</v>
      </c>
      <c r="E525" s="31" t="s">
        <v>249</v>
      </c>
      <c r="F525" s="33" t="s">
        <v>2038</v>
      </c>
      <c r="G525" s="33">
        <v>230.4</v>
      </c>
      <c r="H525" s="35" t="s">
        <v>1854</v>
      </c>
      <c r="J525" t="str">
        <f>VLOOKUP(E525,Ref.!E:F,2,0)</f>
        <v>Vale-Transporte</v>
      </c>
      <c r="K525">
        <f t="shared" si="10"/>
        <v>10</v>
      </c>
    </row>
    <row r="526" spans="1:11" hidden="1" x14ac:dyDescent="0.25">
      <c r="A526" s="30">
        <v>45226</v>
      </c>
      <c r="B526" s="49">
        <v>45226</v>
      </c>
      <c r="C526" s="31" t="s">
        <v>1084</v>
      </c>
      <c r="D526" s="32" t="s">
        <v>1992</v>
      </c>
      <c r="E526" s="31" t="s">
        <v>249</v>
      </c>
      <c r="F526" s="33" t="s">
        <v>2039</v>
      </c>
      <c r="G526" s="33">
        <v>651.6</v>
      </c>
      <c r="H526" s="35" t="s">
        <v>1854</v>
      </c>
      <c r="J526" t="str">
        <f>VLOOKUP(E526,Ref.!E:F,2,0)</f>
        <v>Vale-Transporte</v>
      </c>
      <c r="K526">
        <f t="shared" si="10"/>
        <v>10</v>
      </c>
    </row>
    <row r="527" spans="1:11" hidden="1" x14ac:dyDescent="0.25">
      <c r="A527" s="30">
        <v>45226</v>
      </c>
      <c r="B527" s="49">
        <v>45226</v>
      </c>
      <c r="C527" s="31" t="s">
        <v>1084</v>
      </c>
      <c r="D527" s="32" t="s">
        <v>1992</v>
      </c>
      <c r="E527" s="31" t="s">
        <v>249</v>
      </c>
      <c r="F527" s="33" t="s">
        <v>2040</v>
      </c>
      <c r="G527" s="33">
        <v>900</v>
      </c>
      <c r="H527" s="35" t="s">
        <v>1854</v>
      </c>
      <c r="J527" t="str">
        <f>VLOOKUP(E527,Ref.!E:F,2,0)</f>
        <v>Vale-Transporte</v>
      </c>
      <c r="K527">
        <f t="shared" si="10"/>
        <v>10</v>
      </c>
    </row>
    <row r="528" spans="1:11" hidden="1" x14ac:dyDescent="0.25">
      <c r="A528" s="30">
        <v>45226</v>
      </c>
      <c r="B528" s="49">
        <v>45226</v>
      </c>
      <c r="C528" s="31" t="s">
        <v>1084</v>
      </c>
      <c r="D528" s="32" t="s">
        <v>1992</v>
      </c>
      <c r="E528" s="31" t="s">
        <v>249</v>
      </c>
      <c r="F528" s="33" t="s">
        <v>2041</v>
      </c>
      <c r="G528" s="33">
        <v>898.2</v>
      </c>
      <c r="H528" s="35" t="s">
        <v>1854</v>
      </c>
      <c r="J528" t="str">
        <f>VLOOKUP(E528,Ref.!E:F,2,0)</f>
        <v>Vale-Transporte</v>
      </c>
      <c r="K528">
        <f t="shared" si="10"/>
        <v>10</v>
      </c>
    </row>
    <row r="529" spans="1:11" hidden="1" x14ac:dyDescent="0.25">
      <c r="A529" s="30">
        <v>45226</v>
      </c>
      <c r="B529" s="49">
        <v>45226</v>
      </c>
      <c r="C529" s="31" t="s">
        <v>1084</v>
      </c>
      <c r="D529" s="32" t="s">
        <v>1992</v>
      </c>
      <c r="E529" s="31" t="s">
        <v>249</v>
      </c>
      <c r="F529" s="33" t="s">
        <v>1174</v>
      </c>
      <c r="G529" s="33">
        <v>240</v>
      </c>
      <c r="H529" s="35" t="s">
        <v>1854</v>
      </c>
      <c r="J529" t="str">
        <f>VLOOKUP(E529,Ref.!E:F,2,0)</f>
        <v>Vale-Transporte</v>
      </c>
      <c r="K529">
        <f t="shared" si="10"/>
        <v>10</v>
      </c>
    </row>
    <row r="530" spans="1:11" hidden="1" x14ac:dyDescent="0.25">
      <c r="A530" s="150">
        <v>45205</v>
      </c>
      <c r="B530" s="50"/>
      <c r="C530" s="45" t="s">
        <v>1073</v>
      </c>
      <c r="D530" s="44"/>
      <c r="E530" s="45" t="s">
        <v>263</v>
      </c>
      <c r="F530" s="37" t="s">
        <v>2042</v>
      </c>
      <c r="G530" s="37">
        <v>-119469.61</v>
      </c>
      <c r="H530" s="145" t="s">
        <v>2043</v>
      </c>
      <c r="J530" t="str">
        <f>VLOOKUP(E530,Ref.!E:F,2,0)</f>
        <v>Serviços Médicos (Pessoa Jurídica)</v>
      </c>
      <c r="K530">
        <f t="shared" si="10"/>
        <v>10</v>
      </c>
    </row>
    <row r="531" spans="1:11" hidden="1" x14ac:dyDescent="0.25">
      <c r="A531" s="30">
        <v>45208</v>
      </c>
      <c r="B531" s="30"/>
      <c r="C531" s="31" t="s">
        <v>2044</v>
      </c>
      <c r="D531" s="32"/>
      <c r="E531" s="31" t="s">
        <v>151</v>
      </c>
      <c r="F531" s="31"/>
      <c r="G531" s="42">
        <v>2327404.73</v>
      </c>
      <c r="H531" s="35" t="s">
        <v>2045</v>
      </c>
      <c r="J531" t="str">
        <f>VLOOKUP(E531,Ref.!E:F,2,0)</f>
        <v>Repasse Convênio</v>
      </c>
      <c r="K531">
        <f t="shared" si="10"/>
        <v>10</v>
      </c>
    </row>
    <row r="532" spans="1:11" hidden="1" x14ac:dyDescent="0.25">
      <c r="A532" s="30">
        <v>45208</v>
      </c>
      <c r="B532" s="30"/>
      <c r="C532" s="31" t="s">
        <v>2044</v>
      </c>
      <c r="D532" s="32"/>
      <c r="E532" s="31" t="s">
        <v>151</v>
      </c>
      <c r="F532" s="31"/>
      <c r="G532" s="42">
        <v>116370.24000000001</v>
      </c>
      <c r="H532" s="35" t="s">
        <v>2045</v>
      </c>
      <c r="J532" t="str">
        <f>VLOOKUP(E532,Ref.!E:F,2,0)</f>
        <v>Repasse Convênio</v>
      </c>
      <c r="K532">
        <f t="shared" si="10"/>
        <v>10</v>
      </c>
    </row>
    <row r="533" spans="1:11" hidden="1" x14ac:dyDescent="0.25">
      <c r="A533" s="144">
        <v>45230</v>
      </c>
      <c r="B533" s="144"/>
      <c r="C533" s="31" t="s">
        <v>1003</v>
      </c>
      <c r="D533" s="43"/>
      <c r="E533" s="31" t="s">
        <v>251</v>
      </c>
      <c r="F533" s="31"/>
      <c r="G533" s="34">
        <v>13475.79</v>
      </c>
      <c r="J533" t="str">
        <f>VLOOKUP(E533,Ref.!E:F,2,0)</f>
        <v>Receitas Financeiras</v>
      </c>
      <c r="K533">
        <f t="shared" si="10"/>
        <v>10</v>
      </c>
    </row>
    <row r="534" spans="1:11" hidden="1" x14ac:dyDescent="0.25">
      <c r="A534" s="144">
        <v>45230</v>
      </c>
      <c r="B534" s="144"/>
      <c r="C534" s="31" t="s">
        <v>1003</v>
      </c>
      <c r="D534" s="43"/>
      <c r="E534" s="31" t="s">
        <v>251</v>
      </c>
      <c r="F534" s="31"/>
      <c r="G534" s="34">
        <v>80801.990000000005</v>
      </c>
      <c r="J534" t="str">
        <f>VLOOKUP(E534,Ref.!E:F,2,0)</f>
        <v>Receitas Financeiras</v>
      </c>
      <c r="K534">
        <f t="shared" si="10"/>
        <v>10</v>
      </c>
    </row>
    <row r="535" spans="1:11" hidden="1" x14ac:dyDescent="0.25">
      <c r="A535" s="30">
        <v>45260</v>
      </c>
      <c r="B535" s="49">
        <v>45260</v>
      </c>
      <c r="C535" s="31" t="s">
        <v>2077</v>
      </c>
      <c r="D535" s="32" t="s">
        <v>2078</v>
      </c>
      <c r="E535" s="31" t="s">
        <v>217</v>
      </c>
      <c r="F535" s="33" t="s">
        <v>2079</v>
      </c>
      <c r="G535" s="36">
        <v>500220.2</v>
      </c>
      <c r="H535" s="35">
        <v>106423</v>
      </c>
      <c r="J535" t="str">
        <f>VLOOKUP(E535,Ref.!E:F,2,0)</f>
        <v>13º</v>
      </c>
      <c r="K535">
        <f t="shared" ref="K535:K566" si="11">MONTH(A535)</f>
        <v>11</v>
      </c>
    </row>
    <row r="536" spans="1:11" hidden="1" x14ac:dyDescent="0.25">
      <c r="A536" s="30">
        <v>45259</v>
      </c>
      <c r="B536" s="49">
        <v>45199</v>
      </c>
      <c r="C536" s="31" t="s">
        <v>1035</v>
      </c>
      <c r="D536" s="32" t="s">
        <v>1046</v>
      </c>
      <c r="E536" s="31" t="s">
        <v>222</v>
      </c>
      <c r="F536" s="33" t="s">
        <v>2080</v>
      </c>
      <c r="G536" s="36">
        <v>442</v>
      </c>
      <c r="H536" s="35">
        <v>52607</v>
      </c>
      <c r="J536" t="str">
        <f>VLOOKUP(E536,Ref.!E:F,2,0)</f>
        <v>Benefícios</v>
      </c>
      <c r="K536">
        <f t="shared" si="11"/>
        <v>11</v>
      </c>
    </row>
    <row r="537" spans="1:11" hidden="1" x14ac:dyDescent="0.25">
      <c r="A537" s="30">
        <v>45260</v>
      </c>
      <c r="B537" s="49">
        <v>45230</v>
      </c>
      <c r="C537" s="31" t="s">
        <v>1035</v>
      </c>
      <c r="D537" s="47" t="s">
        <v>1046</v>
      </c>
      <c r="E537" s="31" t="s">
        <v>222</v>
      </c>
      <c r="F537" s="33" t="s">
        <v>2081</v>
      </c>
      <c r="G537" s="36">
        <v>1989</v>
      </c>
      <c r="H537" s="35" t="s">
        <v>2082</v>
      </c>
      <c r="J537" t="str">
        <f>VLOOKUP(E537,Ref.!E:F,2,0)</f>
        <v>Benefícios</v>
      </c>
      <c r="K537">
        <f t="shared" si="11"/>
        <v>11</v>
      </c>
    </row>
    <row r="538" spans="1:11" hidden="1" x14ac:dyDescent="0.25">
      <c r="A538" s="30">
        <v>45260</v>
      </c>
      <c r="B538" s="49">
        <v>45230</v>
      </c>
      <c r="C538" s="31" t="s">
        <v>1035</v>
      </c>
      <c r="D538" s="32" t="s">
        <v>1046</v>
      </c>
      <c r="E538" s="31" t="s">
        <v>222</v>
      </c>
      <c r="F538" s="33" t="s">
        <v>2083</v>
      </c>
      <c r="G538" s="36">
        <v>773.5</v>
      </c>
      <c r="H538" s="35" t="s">
        <v>2082</v>
      </c>
      <c r="J538" t="str">
        <f>VLOOKUP(E538,Ref.!E:F,2,0)</f>
        <v>Benefícios</v>
      </c>
      <c r="K538">
        <f t="shared" si="11"/>
        <v>11</v>
      </c>
    </row>
    <row r="539" spans="1:11" hidden="1" x14ac:dyDescent="0.25">
      <c r="A539" s="30">
        <v>45257</v>
      </c>
      <c r="B539" s="49">
        <v>45236</v>
      </c>
      <c r="C539" s="31" t="s">
        <v>2084</v>
      </c>
      <c r="D539" s="32">
        <v>6710625</v>
      </c>
      <c r="E539" s="31" t="s">
        <v>227</v>
      </c>
      <c r="F539" s="33" t="s">
        <v>2085</v>
      </c>
      <c r="G539" s="36">
        <v>34432</v>
      </c>
      <c r="H539" s="35" t="s">
        <v>2086</v>
      </c>
      <c r="J539" t="str">
        <f>VLOOKUP(E539,Ref.!E:F,2,0)</f>
        <v>Benefícios</v>
      </c>
      <c r="K539">
        <f t="shared" si="11"/>
        <v>11</v>
      </c>
    </row>
    <row r="540" spans="1:11" hidden="1" x14ac:dyDescent="0.25">
      <c r="A540" s="30">
        <v>45257</v>
      </c>
      <c r="B540" s="49">
        <v>45236</v>
      </c>
      <c r="C540" s="31" t="s">
        <v>2084</v>
      </c>
      <c r="D540" s="32">
        <v>6710625</v>
      </c>
      <c r="E540" s="31" t="s">
        <v>227</v>
      </c>
      <c r="F540" s="33" t="s">
        <v>2087</v>
      </c>
      <c r="G540" s="36">
        <v>7</v>
      </c>
      <c r="H540" s="35" t="s">
        <v>2086</v>
      </c>
      <c r="J540" t="str">
        <f>VLOOKUP(E540,Ref.!E:F,2,0)</f>
        <v>Benefícios</v>
      </c>
      <c r="K540">
        <f t="shared" si="11"/>
        <v>11</v>
      </c>
    </row>
    <row r="541" spans="1:11" hidden="1" x14ac:dyDescent="0.25">
      <c r="A541" s="30">
        <v>45238</v>
      </c>
      <c r="B541" s="49">
        <v>45230</v>
      </c>
      <c r="C541" s="31" t="s">
        <v>2088</v>
      </c>
      <c r="D541" s="32" t="s">
        <v>2089</v>
      </c>
      <c r="E541" s="31" t="s">
        <v>230</v>
      </c>
      <c r="F541" s="33" t="s">
        <v>2090</v>
      </c>
      <c r="G541" s="36">
        <v>12820.94</v>
      </c>
      <c r="H541" s="35">
        <v>39198</v>
      </c>
      <c r="J541" t="str">
        <f>VLOOKUP(E541,Ref.!E:F,2,0)</f>
        <v>Empréstimo Consignado</v>
      </c>
      <c r="K541">
        <f t="shared" si="11"/>
        <v>11</v>
      </c>
    </row>
    <row r="542" spans="1:11" hidden="1" x14ac:dyDescent="0.25">
      <c r="A542" s="30">
        <v>45236</v>
      </c>
      <c r="B542" s="49">
        <v>45230</v>
      </c>
      <c r="C542" s="31" t="s">
        <v>1007</v>
      </c>
      <c r="D542" s="32" t="s">
        <v>2089</v>
      </c>
      <c r="E542" s="31" t="s">
        <v>230</v>
      </c>
      <c r="F542" s="33" t="s">
        <v>2090</v>
      </c>
      <c r="G542" s="36">
        <v>22808.37</v>
      </c>
      <c r="H542" s="35">
        <v>63613</v>
      </c>
      <c r="J542" t="str">
        <f>VLOOKUP(E542,Ref.!E:F,2,0)</f>
        <v>Empréstimo Consignado</v>
      </c>
      <c r="K542">
        <f t="shared" si="11"/>
        <v>11</v>
      </c>
    </row>
    <row r="543" spans="1:11" hidden="1" x14ac:dyDescent="0.25">
      <c r="A543" s="30">
        <v>45237</v>
      </c>
      <c r="B543" s="49">
        <v>45230</v>
      </c>
      <c r="C543" s="31" t="s">
        <v>1284</v>
      </c>
      <c r="D543" s="32" t="s">
        <v>2089</v>
      </c>
      <c r="E543" s="31" t="s">
        <v>230</v>
      </c>
      <c r="F543" s="33" t="s">
        <v>2091</v>
      </c>
      <c r="G543" s="36">
        <v>5775.15</v>
      </c>
      <c r="H543" s="35">
        <v>72322</v>
      </c>
      <c r="J543" t="str">
        <f>VLOOKUP(E543,Ref.!E:F,2,0)</f>
        <v>Empréstimo Consignado</v>
      </c>
      <c r="K543">
        <f t="shared" si="11"/>
        <v>11</v>
      </c>
    </row>
    <row r="544" spans="1:11" hidden="1" x14ac:dyDescent="0.25">
      <c r="A544" s="30">
        <v>45237</v>
      </c>
      <c r="B544" s="30">
        <v>45230</v>
      </c>
      <c r="C544" s="31" t="s">
        <v>980</v>
      </c>
      <c r="D544" s="32" t="s">
        <v>2094</v>
      </c>
      <c r="E544" s="31" t="s">
        <v>234</v>
      </c>
      <c r="F544" s="31" t="s">
        <v>2095</v>
      </c>
      <c r="G544" s="158">
        <v>118315.29</v>
      </c>
      <c r="H544" s="35">
        <v>72320</v>
      </c>
      <c r="J544" t="str">
        <f>VLOOKUP(E544,Ref.!E:F,2,0)</f>
        <v>Encargos Sociais</v>
      </c>
      <c r="K544">
        <f t="shared" si="11"/>
        <v>11</v>
      </c>
    </row>
    <row r="545" spans="1:11" hidden="1" x14ac:dyDescent="0.25">
      <c r="A545" s="30">
        <v>45247</v>
      </c>
      <c r="B545" s="30">
        <v>45230</v>
      </c>
      <c r="C545" s="31" t="s">
        <v>993</v>
      </c>
      <c r="D545" s="32" t="s">
        <v>2098</v>
      </c>
      <c r="E545" s="31" t="s">
        <v>237</v>
      </c>
      <c r="F545" s="31" t="s">
        <v>1294</v>
      </c>
      <c r="G545" s="158">
        <v>138964.20000000001</v>
      </c>
      <c r="H545" s="35" t="s">
        <v>2099</v>
      </c>
      <c r="J545" t="str">
        <f>VLOOKUP(E545,Ref.!E:F,2,0)</f>
        <v>Encargos Sociais</v>
      </c>
      <c r="K545">
        <f t="shared" si="11"/>
        <v>11</v>
      </c>
    </row>
    <row r="546" spans="1:11" hidden="1" x14ac:dyDescent="0.25">
      <c r="A546" s="30">
        <v>45247</v>
      </c>
      <c r="B546" s="30">
        <v>45230</v>
      </c>
      <c r="C546" s="31" t="s">
        <v>996</v>
      </c>
      <c r="D546" s="32" t="s">
        <v>2100</v>
      </c>
      <c r="E546" s="31" t="s">
        <v>239</v>
      </c>
      <c r="F546" s="31" t="s">
        <v>1296</v>
      </c>
      <c r="G546" s="158">
        <v>112541.21</v>
      </c>
      <c r="H546" s="35" t="s">
        <v>2099</v>
      </c>
      <c r="J546" t="str">
        <f>VLOOKUP(E546,Ref.!E:F,2,0)</f>
        <v>Encargos Sociais</v>
      </c>
      <c r="K546">
        <f t="shared" si="11"/>
        <v>11</v>
      </c>
    </row>
    <row r="547" spans="1:11" hidden="1" x14ac:dyDescent="0.25">
      <c r="A547" s="30">
        <v>45258</v>
      </c>
      <c r="B547" s="30">
        <v>45291</v>
      </c>
      <c r="C547" s="31" t="s">
        <v>990</v>
      </c>
      <c r="D547" s="38" t="s">
        <v>2092</v>
      </c>
      <c r="E547" s="31" t="s">
        <v>232</v>
      </c>
      <c r="F547" s="31" t="s">
        <v>2093</v>
      </c>
      <c r="G547" s="159">
        <v>35464.17</v>
      </c>
      <c r="H547" s="35">
        <v>38043</v>
      </c>
      <c r="J547" t="str">
        <f>VLOOKUP(E547,Ref.!E:F,2,0)</f>
        <v>Férias</v>
      </c>
      <c r="K547">
        <f t="shared" si="11"/>
        <v>11</v>
      </c>
    </row>
    <row r="548" spans="1:11" hidden="1" x14ac:dyDescent="0.25">
      <c r="A548" s="30">
        <v>45238</v>
      </c>
      <c r="B548" s="30">
        <v>45260</v>
      </c>
      <c r="C548" s="31" t="s">
        <v>990</v>
      </c>
      <c r="D548" s="32" t="s">
        <v>1161</v>
      </c>
      <c r="E548" s="32" t="s">
        <v>232</v>
      </c>
      <c r="F548" s="31" t="s">
        <v>992</v>
      </c>
      <c r="G548" s="159">
        <v>10472.32</v>
      </c>
      <c r="H548" s="35">
        <v>39197</v>
      </c>
      <c r="J548" t="str">
        <f>VLOOKUP(E548,Ref.!E:F,2,0)</f>
        <v>Férias</v>
      </c>
      <c r="K548">
        <f t="shared" si="11"/>
        <v>11</v>
      </c>
    </row>
    <row r="549" spans="1:11" hidden="1" x14ac:dyDescent="0.25">
      <c r="A549" s="30">
        <v>45247</v>
      </c>
      <c r="B549" s="30">
        <v>45260</v>
      </c>
      <c r="C549" s="31" t="s">
        <v>990</v>
      </c>
      <c r="D549" s="32" t="s">
        <v>1161</v>
      </c>
      <c r="E549" s="31" t="s">
        <v>232</v>
      </c>
      <c r="F549" s="31" t="s">
        <v>1010</v>
      </c>
      <c r="G549" s="158">
        <v>20951.25</v>
      </c>
      <c r="H549" s="35">
        <v>48675</v>
      </c>
      <c r="J549" t="str">
        <f>VLOOKUP(E549,Ref.!E:F,2,0)</f>
        <v>Férias</v>
      </c>
      <c r="K549">
        <f t="shared" si="11"/>
        <v>11</v>
      </c>
    </row>
    <row r="550" spans="1:11" hidden="1" x14ac:dyDescent="0.25">
      <c r="A550" s="30">
        <v>45236</v>
      </c>
      <c r="B550" s="30">
        <v>45191</v>
      </c>
      <c r="C550" s="31" t="s">
        <v>1791</v>
      </c>
      <c r="D550" s="32" t="s">
        <v>2159</v>
      </c>
      <c r="E550" s="31" t="s">
        <v>1051</v>
      </c>
      <c r="F550" s="31" t="s">
        <v>2149</v>
      </c>
      <c r="G550" s="39">
        <v>5.84</v>
      </c>
      <c r="H550" s="35" t="s">
        <v>2160</v>
      </c>
      <c r="J550" t="str">
        <f>VLOOKUP(E550,Ref.!E:F,2,0)</f>
        <v>Despesas Financeiras</v>
      </c>
      <c r="K550">
        <f t="shared" si="11"/>
        <v>11</v>
      </c>
    </row>
    <row r="551" spans="1:11" hidden="1" x14ac:dyDescent="0.25">
      <c r="A551" s="30">
        <v>45253</v>
      </c>
      <c r="B551" s="30">
        <v>45222</v>
      </c>
      <c r="C551" s="31" t="s">
        <v>1415</v>
      </c>
      <c r="D551" s="32">
        <v>469</v>
      </c>
      <c r="E551" s="31" t="s">
        <v>191</v>
      </c>
      <c r="F551" s="31" t="s">
        <v>2047</v>
      </c>
      <c r="G551" s="42">
        <v>4142</v>
      </c>
      <c r="H551" s="35" t="s">
        <v>2048</v>
      </c>
      <c r="J551" t="str">
        <f>VLOOKUP(E551,Ref.!E:F,2,0)</f>
        <v>Higiene e Limpeza</v>
      </c>
      <c r="K551">
        <f t="shared" si="11"/>
        <v>11</v>
      </c>
    </row>
    <row r="552" spans="1:11" hidden="1" x14ac:dyDescent="0.25">
      <c r="A552" s="30">
        <v>45247</v>
      </c>
      <c r="B552" s="30">
        <v>45216</v>
      </c>
      <c r="C552" s="31" t="s">
        <v>1531</v>
      </c>
      <c r="D552" s="32">
        <v>1784517</v>
      </c>
      <c r="E552" s="31" t="s">
        <v>191</v>
      </c>
      <c r="F552" s="31" t="s">
        <v>2049</v>
      </c>
      <c r="G552" s="42">
        <v>2649.6</v>
      </c>
      <c r="H552" s="35">
        <v>48631</v>
      </c>
      <c r="J552" t="str">
        <f>VLOOKUP(E552,Ref.!E:F,2,0)</f>
        <v>Higiene e Limpeza</v>
      </c>
      <c r="K552">
        <f t="shared" si="11"/>
        <v>11</v>
      </c>
    </row>
    <row r="553" spans="1:11" hidden="1" x14ac:dyDescent="0.25">
      <c r="A553" s="144">
        <v>45260</v>
      </c>
      <c r="B553" s="144">
        <v>45216</v>
      </c>
      <c r="C553" s="31" t="s">
        <v>2050</v>
      </c>
      <c r="D553" s="43">
        <v>23768</v>
      </c>
      <c r="E553" s="31" t="s">
        <v>191</v>
      </c>
      <c r="F553" s="31" t="s">
        <v>2051</v>
      </c>
      <c r="G553" s="33">
        <v>2410.65</v>
      </c>
      <c r="H553" s="35" t="s">
        <v>2052</v>
      </c>
      <c r="J553" t="str">
        <f>VLOOKUP(E553,Ref.!E:F,2,0)</f>
        <v>Higiene e Limpeza</v>
      </c>
      <c r="K553">
        <f t="shared" si="11"/>
        <v>11</v>
      </c>
    </row>
    <row r="554" spans="1:11" hidden="1" x14ac:dyDescent="0.25">
      <c r="A554" s="144">
        <v>45260</v>
      </c>
      <c r="B554" s="144">
        <v>45226</v>
      </c>
      <c r="C554" s="31" t="s">
        <v>2050</v>
      </c>
      <c r="D554" s="43">
        <v>23992</v>
      </c>
      <c r="E554" s="31" t="s">
        <v>191</v>
      </c>
      <c r="F554" s="31" t="s">
        <v>2051</v>
      </c>
      <c r="G554" s="33">
        <v>2410.65</v>
      </c>
      <c r="H554" s="35" t="s">
        <v>2052</v>
      </c>
      <c r="J554" t="str">
        <f>VLOOKUP(E554,Ref.!E:F,2,0)</f>
        <v>Higiene e Limpeza</v>
      </c>
      <c r="K554">
        <f t="shared" si="11"/>
        <v>11</v>
      </c>
    </row>
    <row r="555" spans="1:11" hidden="1" x14ac:dyDescent="0.25">
      <c r="A555" s="30">
        <v>45260</v>
      </c>
      <c r="B555" s="49">
        <v>45224</v>
      </c>
      <c r="C555" s="31" t="s">
        <v>1405</v>
      </c>
      <c r="D555" s="32">
        <v>9626</v>
      </c>
      <c r="E555" s="31" t="s">
        <v>191</v>
      </c>
      <c r="F555" s="33" t="s">
        <v>2053</v>
      </c>
      <c r="G555" s="33">
        <v>3999</v>
      </c>
      <c r="H555" s="35" t="s">
        <v>2054</v>
      </c>
      <c r="J555" t="str">
        <f>VLOOKUP(E555,Ref.!E:F,2,0)</f>
        <v>Higiene e Limpeza</v>
      </c>
      <c r="K555">
        <f t="shared" si="11"/>
        <v>11</v>
      </c>
    </row>
    <row r="556" spans="1:11" hidden="1" x14ac:dyDescent="0.25">
      <c r="A556" s="30">
        <v>45260</v>
      </c>
      <c r="B556" s="49">
        <v>45230</v>
      </c>
      <c r="C556" s="31" t="s">
        <v>1415</v>
      </c>
      <c r="D556" s="32">
        <v>478</v>
      </c>
      <c r="E556" s="31" t="s">
        <v>191</v>
      </c>
      <c r="F556" s="33" t="s">
        <v>2047</v>
      </c>
      <c r="G556" s="33">
        <v>4142</v>
      </c>
      <c r="H556" s="35">
        <v>106450</v>
      </c>
      <c r="J556" t="str">
        <f>VLOOKUP(E556,Ref.!E:F,2,0)</f>
        <v>Higiene e Limpeza</v>
      </c>
      <c r="K556">
        <f t="shared" si="11"/>
        <v>11</v>
      </c>
    </row>
    <row r="557" spans="1:11" hidden="1" x14ac:dyDescent="0.25">
      <c r="A557" s="30">
        <v>45253</v>
      </c>
      <c r="B557" s="49">
        <v>45220</v>
      </c>
      <c r="C557" s="31" t="s">
        <v>1830</v>
      </c>
      <c r="D557" s="32">
        <v>460055</v>
      </c>
      <c r="E557" s="31" t="s">
        <v>1182</v>
      </c>
      <c r="F557" s="33" t="s">
        <v>2055</v>
      </c>
      <c r="G557" s="33">
        <v>4600</v>
      </c>
      <c r="H557" s="35" t="s">
        <v>2056</v>
      </c>
      <c r="J557" t="str">
        <f>VLOOKUP(E557,Ref.!E:F,2,0)</f>
        <v>Material Médico e Hospitalar</v>
      </c>
      <c r="K557">
        <f t="shared" si="11"/>
        <v>11</v>
      </c>
    </row>
    <row r="558" spans="1:11" hidden="1" x14ac:dyDescent="0.25">
      <c r="A558" s="30">
        <v>45253</v>
      </c>
      <c r="B558" s="49">
        <v>45219</v>
      </c>
      <c r="C558" s="31" t="s">
        <v>1377</v>
      </c>
      <c r="D558" s="32">
        <v>106468</v>
      </c>
      <c r="E558" s="31" t="s">
        <v>1182</v>
      </c>
      <c r="F558" s="33" t="s">
        <v>2057</v>
      </c>
      <c r="G558" s="33">
        <v>11844</v>
      </c>
      <c r="H558" s="35" t="s">
        <v>2048</v>
      </c>
      <c r="J558" t="str">
        <f>VLOOKUP(E558,Ref.!E:F,2,0)</f>
        <v>Material Médico e Hospitalar</v>
      </c>
      <c r="K558">
        <f t="shared" si="11"/>
        <v>11</v>
      </c>
    </row>
    <row r="559" spans="1:11" hidden="1" x14ac:dyDescent="0.25">
      <c r="A559" s="30">
        <v>45253</v>
      </c>
      <c r="B559" s="49">
        <v>45224</v>
      </c>
      <c r="C559" s="31" t="s">
        <v>1457</v>
      </c>
      <c r="D559" s="32">
        <v>6850</v>
      </c>
      <c r="E559" s="31" t="s">
        <v>1182</v>
      </c>
      <c r="F559" s="33" t="s">
        <v>2058</v>
      </c>
      <c r="G559" s="33">
        <v>4620</v>
      </c>
      <c r="H559" s="35" t="s">
        <v>2059</v>
      </c>
      <c r="J559" t="str">
        <f>VLOOKUP(E559,Ref.!E:F,2,0)</f>
        <v>Material Médico e Hospitalar</v>
      </c>
      <c r="K559">
        <f t="shared" si="11"/>
        <v>11</v>
      </c>
    </row>
    <row r="560" spans="1:11" hidden="1" x14ac:dyDescent="0.25">
      <c r="A560" s="30">
        <v>45253</v>
      </c>
      <c r="B560" s="49">
        <v>45224</v>
      </c>
      <c r="C560" s="31" t="s">
        <v>1440</v>
      </c>
      <c r="D560" s="32">
        <v>17347</v>
      </c>
      <c r="E560" s="31" t="s">
        <v>1182</v>
      </c>
      <c r="F560" s="33" t="s">
        <v>2060</v>
      </c>
      <c r="G560" s="33">
        <v>5436</v>
      </c>
      <c r="H560" s="35" t="s">
        <v>2059</v>
      </c>
      <c r="J560" t="str">
        <f>VLOOKUP(E560,Ref.!E:F,2,0)</f>
        <v>Material Médico e Hospitalar</v>
      </c>
      <c r="K560">
        <f t="shared" si="11"/>
        <v>11</v>
      </c>
    </row>
    <row r="561" spans="1:11" hidden="1" x14ac:dyDescent="0.25">
      <c r="A561" s="30">
        <v>45253</v>
      </c>
      <c r="B561" s="49">
        <v>45224</v>
      </c>
      <c r="C561" s="31" t="s">
        <v>1413</v>
      </c>
      <c r="D561" s="32">
        <v>23366</v>
      </c>
      <c r="E561" s="31" t="s">
        <v>1182</v>
      </c>
      <c r="F561" s="33" t="s">
        <v>2061</v>
      </c>
      <c r="G561" s="33">
        <v>3663</v>
      </c>
      <c r="H561" s="35" t="s">
        <v>2062</v>
      </c>
      <c r="J561" t="str">
        <f>VLOOKUP(E561,Ref.!E:F,2,0)</f>
        <v>Material Médico e Hospitalar</v>
      </c>
      <c r="K561">
        <f t="shared" si="11"/>
        <v>11</v>
      </c>
    </row>
    <row r="562" spans="1:11" hidden="1" x14ac:dyDescent="0.25">
      <c r="A562" s="30">
        <v>45253</v>
      </c>
      <c r="B562" s="49">
        <v>45224</v>
      </c>
      <c r="C562" s="31" t="s">
        <v>1413</v>
      </c>
      <c r="D562" s="32">
        <v>23365</v>
      </c>
      <c r="E562" s="31" t="s">
        <v>1182</v>
      </c>
      <c r="F562" s="33" t="s">
        <v>2063</v>
      </c>
      <c r="G562" s="33">
        <v>4940</v>
      </c>
      <c r="H562" s="35" t="s">
        <v>2062</v>
      </c>
      <c r="J562" t="str">
        <f>VLOOKUP(E562,Ref.!E:F,2,0)</f>
        <v>Material Médico e Hospitalar</v>
      </c>
      <c r="K562">
        <f t="shared" si="11"/>
        <v>11</v>
      </c>
    </row>
    <row r="563" spans="1:11" hidden="1" x14ac:dyDescent="0.25">
      <c r="A563" s="30">
        <v>45251</v>
      </c>
      <c r="B563" s="49">
        <v>45218</v>
      </c>
      <c r="C563" s="31" t="s">
        <v>1372</v>
      </c>
      <c r="D563" s="32">
        <v>1650196</v>
      </c>
      <c r="E563" s="31" t="s">
        <v>1182</v>
      </c>
      <c r="F563" s="33" t="s">
        <v>2064</v>
      </c>
      <c r="G563" s="33">
        <v>2950</v>
      </c>
      <c r="H563" s="35">
        <v>36330</v>
      </c>
      <c r="J563" t="str">
        <f>VLOOKUP(E563,Ref.!E:F,2,0)</f>
        <v>Material Médico e Hospitalar</v>
      </c>
      <c r="K563">
        <f t="shared" si="11"/>
        <v>11</v>
      </c>
    </row>
    <row r="564" spans="1:11" hidden="1" x14ac:dyDescent="0.25">
      <c r="A564" s="30">
        <v>45231</v>
      </c>
      <c r="B564" s="49">
        <v>45197</v>
      </c>
      <c r="C564" s="31" t="s">
        <v>2065</v>
      </c>
      <c r="D564" s="32">
        <v>137366</v>
      </c>
      <c r="E564" s="31" t="s">
        <v>1182</v>
      </c>
      <c r="F564" s="33" t="s">
        <v>2066</v>
      </c>
      <c r="G564" s="33">
        <v>2595</v>
      </c>
      <c r="H564" s="35">
        <v>55017</v>
      </c>
      <c r="J564" t="str">
        <f>VLOOKUP(E564,Ref.!E:F,2,0)</f>
        <v>Material Médico e Hospitalar</v>
      </c>
      <c r="K564">
        <f t="shared" si="11"/>
        <v>11</v>
      </c>
    </row>
    <row r="565" spans="1:11" hidden="1" x14ac:dyDescent="0.25">
      <c r="A565" s="30">
        <v>45260</v>
      </c>
      <c r="B565" s="49">
        <v>45222</v>
      </c>
      <c r="C565" s="31" t="s">
        <v>1410</v>
      </c>
      <c r="D565" s="32">
        <v>9194</v>
      </c>
      <c r="E565" s="31" t="s">
        <v>1182</v>
      </c>
      <c r="F565" s="33" t="s">
        <v>2067</v>
      </c>
      <c r="G565" s="33">
        <v>7789.62</v>
      </c>
      <c r="H565" s="35" t="s">
        <v>2054</v>
      </c>
      <c r="J565" t="str">
        <f>VLOOKUP(E565,Ref.!E:F,2,0)</f>
        <v>Material Médico e Hospitalar</v>
      </c>
      <c r="K565">
        <f t="shared" si="11"/>
        <v>11</v>
      </c>
    </row>
    <row r="566" spans="1:11" hidden="1" x14ac:dyDescent="0.25">
      <c r="A566" s="30">
        <v>45252</v>
      </c>
      <c r="B566" s="49">
        <v>45219</v>
      </c>
      <c r="C566" s="31" t="s">
        <v>1531</v>
      </c>
      <c r="D566" s="32">
        <v>1786126</v>
      </c>
      <c r="E566" s="31" t="s">
        <v>1184</v>
      </c>
      <c r="F566" s="33" t="s">
        <v>2068</v>
      </c>
      <c r="G566" s="33">
        <v>22600</v>
      </c>
      <c r="H566" s="35">
        <v>30716</v>
      </c>
      <c r="J566" t="str">
        <f>VLOOKUP(E566,Ref.!E:F,2,0)</f>
        <v>Medicamentos</v>
      </c>
      <c r="K566">
        <f t="shared" si="11"/>
        <v>11</v>
      </c>
    </row>
    <row r="567" spans="1:11" hidden="1" x14ac:dyDescent="0.25">
      <c r="A567" s="30">
        <v>45253</v>
      </c>
      <c r="B567" s="49">
        <v>45222</v>
      </c>
      <c r="C567" s="31" t="s">
        <v>2069</v>
      </c>
      <c r="D567" s="32">
        <v>9059</v>
      </c>
      <c r="E567" s="31" t="s">
        <v>1184</v>
      </c>
      <c r="F567" s="33" t="s">
        <v>2070</v>
      </c>
      <c r="G567" s="33">
        <v>22500</v>
      </c>
      <c r="H567" s="35" t="s">
        <v>2056</v>
      </c>
      <c r="J567" t="str">
        <f>VLOOKUP(E567,Ref.!E:F,2,0)</f>
        <v>Medicamentos</v>
      </c>
      <c r="K567">
        <f t="shared" ref="K567:K598" si="12">MONTH(A567)</f>
        <v>11</v>
      </c>
    </row>
    <row r="568" spans="1:11" hidden="1" x14ac:dyDescent="0.25">
      <c r="A568" s="30">
        <v>45238</v>
      </c>
      <c r="B568" s="49">
        <v>45205</v>
      </c>
      <c r="C568" s="31" t="s">
        <v>1957</v>
      </c>
      <c r="D568" s="32">
        <v>352272</v>
      </c>
      <c r="E568" s="31" t="s">
        <v>1184</v>
      </c>
      <c r="F568" s="33" t="s">
        <v>2071</v>
      </c>
      <c r="G568" s="33">
        <v>36800</v>
      </c>
      <c r="H568" s="35">
        <v>38146</v>
      </c>
      <c r="J568" t="str">
        <f>VLOOKUP(E568,Ref.!E:F,2,0)</f>
        <v>Medicamentos</v>
      </c>
      <c r="K568">
        <f t="shared" si="12"/>
        <v>11</v>
      </c>
    </row>
    <row r="569" spans="1:11" hidden="1" x14ac:dyDescent="0.25">
      <c r="A569" s="30">
        <v>45247</v>
      </c>
      <c r="B569" s="49">
        <v>45219</v>
      </c>
      <c r="C569" s="31" t="s">
        <v>1420</v>
      </c>
      <c r="D569" s="32">
        <v>104270</v>
      </c>
      <c r="E569" s="31" t="s">
        <v>1184</v>
      </c>
      <c r="F569" s="33" t="s">
        <v>2072</v>
      </c>
      <c r="G569" s="33">
        <v>60000</v>
      </c>
      <c r="H569" s="35">
        <v>48633</v>
      </c>
      <c r="J569" t="str">
        <f>VLOOKUP(E569,Ref.!E:F,2,0)</f>
        <v>Medicamentos</v>
      </c>
      <c r="K569">
        <f t="shared" si="12"/>
        <v>11</v>
      </c>
    </row>
    <row r="570" spans="1:11" hidden="1" x14ac:dyDescent="0.25">
      <c r="A570" s="30">
        <v>45231</v>
      </c>
      <c r="B570" s="49">
        <v>45201</v>
      </c>
      <c r="C570" s="31" t="s">
        <v>2073</v>
      </c>
      <c r="D570" s="32">
        <v>825</v>
      </c>
      <c r="E570" s="31" t="s">
        <v>1184</v>
      </c>
      <c r="F570" s="33" t="s">
        <v>2074</v>
      </c>
      <c r="G570" s="33">
        <v>101500</v>
      </c>
      <c r="H570" s="35">
        <v>55010</v>
      </c>
      <c r="J570" t="str">
        <f>VLOOKUP(E570,Ref.!E:F,2,0)</f>
        <v>Medicamentos</v>
      </c>
      <c r="K570">
        <f t="shared" si="12"/>
        <v>11</v>
      </c>
    </row>
    <row r="571" spans="1:11" hidden="1" x14ac:dyDescent="0.25">
      <c r="A571" s="30">
        <v>45231</v>
      </c>
      <c r="B571" s="49">
        <v>45173</v>
      </c>
      <c r="C571" s="31" t="s">
        <v>2075</v>
      </c>
      <c r="D571" s="32">
        <v>31767</v>
      </c>
      <c r="E571" s="31" t="s">
        <v>1184</v>
      </c>
      <c r="F571" s="33" t="s">
        <v>2076</v>
      </c>
      <c r="G571" s="33">
        <v>230000</v>
      </c>
      <c r="H571" s="35">
        <v>55018</v>
      </c>
      <c r="J571" t="str">
        <f>VLOOKUP(E571,Ref.!E:F,2,0)</f>
        <v>Medicamentos</v>
      </c>
      <c r="K571">
        <f t="shared" si="12"/>
        <v>11</v>
      </c>
    </row>
    <row r="572" spans="1:11" hidden="1" x14ac:dyDescent="0.25">
      <c r="A572" s="30">
        <v>45237</v>
      </c>
      <c r="B572" s="30">
        <v>45230</v>
      </c>
      <c r="C572" s="31" t="s">
        <v>977</v>
      </c>
      <c r="D572" s="32" t="s">
        <v>2096</v>
      </c>
      <c r="E572" s="31" t="s">
        <v>236</v>
      </c>
      <c r="F572" s="31" t="s">
        <v>2097</v>
      </c>
      <c r="G572" s="158">
        <v>1064265.3</v>
      </c>
      <c r="H572" s="35">
        <v>72334</v>
      </c>
      <c r="J572" t="str">
        <f>VLOOKUP(E572,Ref.!E:F,2,0)</f>
        <v>Ordenados</v>
      </c>
      <c r="K572">
        <f t="shared" si="12"/>
        <v>11</v>
      </c>
    </row>
    <row r="573" spans="1:11" hidden="1" x14ac:dyDescent="0.25">
      <c r="A573" s="144">
        <v>45260</v>
      </c>
      <c r="B573" s="144"/>
      <c r="C573" s="31" t="s">
        <v>1003</v>
      </c>
      <c r="D573" s="43" t="s">
        <v>1001</v>
      </c>
      <c r="E573" s="31" t="s">
        <v>251</v>
      </c>
      <c r="F573" s="31" t="s">
        <v>1001</v>
      </c>
      <c r="G573" s="34">
        <v>13803.36</v>
      </c>
      <c r="H573" s="35"/>
      <c r="J573" t="str">
        <f>VLOOKUP(E573,Ref.!E:F,2,0)</f>
        <v>Receitas Financeiras</v>
      </c>
      <c r="K573">
        <f t="shared" si="12"/>
        <v>11</v>
      </c>
    </row>
    <row r="574" spans="1:11" hidden="1" x14ac:dyDescent="0.25">
      <c r="A574" s="144">
        <v>45260</v>
      </c>
      <c r="B574" s="144"/>
      <c r="C574" s="31" t="s">
        <v>1003</v>
      </c>
      <c r="D574" s="43" t="s">
        <v>1001</v>
      </c>
      <c r="E574" s="31" t="s">
        <v>251</v>
      </c>
      <c r="F574" s="31" t="s">
        <v>1001</v>
      </c>
      <c r="G574" s="34">
        <v>73562.900000000009</v>
      </c>
      <c r="H574" s="35"/>
      <c r="J574" t="str">
        <f>VLOOKUP(E574,Ref.!E:F,2,0)</f>
        <v>Receitas Financeiras</v>
      </c>
      <c r="K574">
        <f t="shared" si="12"/>
        <v>11</v>
      </c>
    </row>
    <row r="575" spans="1:11" hidden="1" x14ac:dyDescent="0.25">
      <c r="A575" s="30">
        <v>45237</v>
      </c>
      <c r="B575" s="30"/>
      <c r="C575" s="31" t="s">
        <v>2161</v>
      </c>
      <c r="D575" s="32" t="s">
        <v>1001</v>
      </c>
      <c r="E575" s="31" t="s">
        <v>151</v>
      </c>
      <c r="F575" s="31" t="s">
        <v>1001</v>
      </c>
      <c r="G575" s="39">
        <v>2327404.73</v>
      </c>
      <c r="H575" s="35" t="s">
        <v>2162</v>
      </c>
      <c r="J575" t="str">
        <f>VLOOKUP(E575,Ref.!E:F,2,0)</f>
        <v>Repasse Convênio</v>
      </c>
      <c r="K575">
        <f t="shared" si="12"/>
        <v>11</v>
      </c>
    </row>
    <row r="576" spans="1:11" hidden="1" x14ac:dyDescent="0.25">
      <c r="A576" s="30">
        <v>45237</v>
      </c>
      <c r="B576" s="30"/>
      <c r="C576" s="31" t="s">
        <v>2161</v>
      </c>
      <c r="D576" s="32" t="s">
        <v>1001</v>
      </c>
      <c r="E576" s="31" t="s">
        <v>151</v>
      </c>
      <c r="F576" s="31" t="s">
        <v>1001</v>
      </c>
      <c r="G576" s="39">
        <v>116370.24000000001</v>
      </c>
      <c r="H576" s="35" t="s">
        <v>2162</v>
      </c>
      <c r="J576" t="str">
        <f>VLOOKUP(E576,Ref.!E:F,2,0)</f>
        <v>Repasse Convênio</v>
      </c>
      <c r="K576">
        <f t="shared" si="12"/>
        <v>11</v>
      </c>
    </row>
    <row r="577" spans="1:11" hidden="1" x14ac:dyDescent="0.25">
      <c r="A577" s="30">
        <v>45239</v>
      </c>
      <c r="B577" s="30">
        <v>45260</v>
      </c>
      <c r="C577" s="31" t="s">
        <v>1278</v>
      </c>
      <c r="D577" s="32" t="s">
        <v>2101</v>
      </c>
      <c r="E577" s="31" t="s">
        <v>246</v>
      </c>
      <c r="F577" s="31" t="s">
        <v>2102</v>
      </c>
      <c r="G577" s="158">
        <v>4427.7</v>
      </c>
      <c r="H577" s="35">
        <v>34575</v>
      </c>
      <c r="J577" t="str">
        <f>VLOOKUP(E577,Ref.!E:F,2,0)</f>
        <v>Rescisões com Encargos</v>
      </c>
      <c r="K577">
        <f t="shared" si="12"/>
        <v>11</v>
      </c>
    </row>
    <row r="578" spans="1:11" hidden="1" x14ac:dyDescent="0.25">
      <c r="A578" s="30">
        <v>45251</v>
      </c>
      <c r="B578" s="30">
        <v>45210</v>
      </c>
      <c r="C578" s="31" t="s">
        <v>1569</v>
      </c>
      <c r="D578" s="32">
        <v>137964</v>
      </c>
      <c r="E578" s="31" t="s">
        <v>256</v>
      </c>
      <c r="F578" s="31" t="s">
        <v>2122</v>
      </c>
      <c r="G578" s="39">
        <v>44433.89</v>
      </c>
      <c r="H578" s="35" t="s">
        <v>2123</v>
      </c>
      <c r="J578" t="str">
        <f>VLOOKUP(E578,Ref.!E:F,2,0)</f>
        <v>Serviços (Nutrição Parenteral)</v>
      </c>
      <c r="K578">
        <f t="shared" si="12"/>
        <v>11</v>
      </c>
    </row>
    <row r="579" spans="1:11" hidden="1" x14ac:dyDescent="0.25">
      <c r="A579" s="30">
        <v>45251</v>
      </c>
      <c r="B579" s="30">
        <v>45219</v>
      </c>
      <c r="C579" s="31" t="s">
        <v>1569</v>
      </c>
      <c r="D579" s="32">
        <v>139348</v>
      </c>
      <c r="E579" s="31" t="s">
        <v>256</v>
      </c>
      <c r="F579" s="31" t="s">
        <v>2124</v>
      </c>
      <c r="G579" s="39">
        <v>18691.45</v>
      </c>
      <c r="H579" s="35" t="s">
        <v>2123</v>
      </c>
      <c r="J579" t="str">
        <f>VLOOKUP(E579,Ref.!E:F,2,0)</f>
        <v>Serviços (Nutrição Parenteral)</v>
      </c>
      <c r="K579">
        <f t="shared" si="12"/>
        <v>11</v>
      </c>
    </row>
    <row r="580" spans="1:11" hidden="1" x14ac:dyDescent="0.25">
      <c r="A580" s="30">
        <v>45231</v>
      </c>
      <c r="B580" s="30">
        <v>45181</v>
      </c>
      <c r="C580" s="31" t="s">
        <v>1569</v>
      </c>
      <c r="D580" s="32">
        <v>133965</v>
      </c>
      <c r="E580" s="31" t="s">
        <v>256</v>
      </c>
      <c r="F580" s="31" t="s">
        <v>2125</v>
      </c>
      <c r="G580" s="39">
        <v>32076.05</v>
      </c>
      <c r="H580" s="35">
        <v>55008</v>
      </c>
      <c r="J580" t="str">
        <f>VLOOKUP(E580,Ref.!E:F,2,0)</f>
        <v>Serviços (Nutrição Parenteral)</v>
      </c>
      <c r="K580">
        <f t="shared" si="12"/>
        <v>11</v>
      </c>
    </row>
    <row r="581" spans="1:11" hidden="1" x14ac:dyDescent="0.25">
      <c r="A581" s="30">
        <v>45239</v>
      </c>
      <c r="B581" s="30">
        <v>45230</v>
      </c>
      <c r="C581" s="31" t="s">
        <v>1784</v>
      </c>
      <c r="D581" s="32">
        <v>232</v>
      </c>
      <c r="E581" s="31" t="s">
        <v>263</v>
      </c>
      <c r="F581" s="31" t="s">
        <v>2126</v>
      </c>
      <c r="G581" s="158">
        <v>3275.68</v>
      </c>
      <c r="H581" s="35">
        <v>34565</v>
      </c>
      <c r="J581" t="str">
        <f>VLOOKUP(E581,Ref.!E:F,2,0)</f>
        <v>Serviços Médicos (Pessoa Jurídica)</v>
      </c>
      <c r="K581">
        <f t="shared" si="12"/>
        <v>11</v>
      </c>
    </row>
    <row r="582" spans="1:11" hidden="1" x14ac:dyDescent="0.25">
      <c r="A582" s="30">
        <v>45258</v>
      </c>
      <c r="B582" s="30">
        <v>45251</v>
      </c>
      <c r="C582" s="31" t="s">
        <v>1675</v>
      </c>
      <c r="D582" s="32">
        <v>567</v>
      </c>
      <c r="E582" s="31" t="s">
        <v>263</v>
      </c>
      <c r="F582" s="31" t="s">
        <v>2127</v>
      </c>
      <c r="G582" s="158">
        <v>1686.59</v>
      </c>
      <c r="H582" s="35" t="s">
        <v>2128</v>
      </c>
      <c r="J582" t="str">
        <f>VLOOKUP(E582,Ref.!E:F,2,0)</f>
        <v>Serviços Médicos (Pessoa Jurídica)</v>
      </c>
      <c r="K582">
        <f t="shared" si="12"/>
        <v>11</v>
      </c>
    </row>
    <row r="583" spans="1:11" hidden="1" x14ac:dyDescent="0.25">
      <c r="A583" s="30">
        <v>45258</v>
      </c>
      <c r="B583" s="30">
        <v>45251</v>
      </c>
      <c r="C583" s="31" t="s">
        <v>1725</v>
      </c>
      <c r="D583" s="32">
        <v>307</v>
      </c>
      <c r="E583" s="31" t="s">
        <v>263</v>
      </c>
      <c r="F583" s="31" t="s">
        <v>2129</v>
      </c>
      <c r="G583" s="158">
        <v>3074.22</v>
      </c>
      <c r="H583" s="35">
        <v>38053</v>
      </c>
      <c r="J583" t="str">
        <f>VLOOKUP(E583,Ref.!E:F,2,0)</f>
        <v>Serviços Médicos (Pessoa Jurídica)</v>
      </c>
      <c r="K583">
        <f t="shared" si="12"/>
        <v>11</v>
      </c>
    </row>
    <row r="584" spans="1:11" hidden="1" x14ac:dyDescent="0.25">
      <c r="A584" s="30">
        <v>45238</v>
      </c>
      <c r="B584" s="30">
        <v>45218</v>
      </c>
      <c r="C584" s="31" t="s">
        <v>1817</v>
      </c>
      <c r="D584" s="32">
        <v>192</v>
      </c>
      <c r="E584" s="31" t="s">
        <v>263</v>
      </c>
      <c r="F584" s="31" t="s">
        <v>2130</v>
      </c>
      <c r="G584" s="158">
        <v>27843.279999999999</v>
      </c>
      <c r="H584" s="35">
        <v>38148</v>
      </c>
      <c r="J584" t="str">
        <f>VLOOKUP(E584,Ref.!E:F,2,0)</f>
        <v>Serviços Médicos (Pessoa Jurídica)</v>
      </c>
      <c r="K584">
        <f t="shared" si="12"/>
        <v>11</v>
      </c>
    </row>
    <row r="585" spans="1:11" hidden="1" x14ac:dyDescent="0.25">
      <c r="A585" s="30">
        <v>45257</v>
      </c>
      <c r="B585" s="30">
        <v>45251</v>
      </c>
      <c r="C585" s="31" t="s">
        <v>1732</v>
      </c>
      <c r="D585" s="32">
        <v>49</v>
      </c>
      <c r="E585" s="31" t="s">
        <v>263</v>
      </c>
      <c r="F585" s="31" t="s">
        <v>2131</v>
      </c>
      <c r="G585" s="158">
        <v>3275.68</v>
      </c>
      <c r="H585" s="35" t="s">
        <v>2132</v>
      </c>
      <c r="J585" t="str">
        <f>VLOOKUP(E585,Ref.!E:F,2,0)</f>
        <v>Serviços Médicos (Pessoa Jurídica)</v>
      </c>
      <c r="K585">
        <f t="shared" si="12"/>
        <v>11</v>
      </c>
    </row>
    <row r="586" spans="1:11" hidden="1" x14ac:dyDescent="0.25">
      <c r="A586" s="30">
        <v>45257</v>
      </c>
      <c r="B586" s="30">
        <v>45251</v>
      </c>
      <c r="C586" s="31" t="s">
        <v>1645</v>
      </c>
      <c r="D586" s="32">
        <v>129</v>
      </c>
      <c r="E586" s="31" t="s">
        <v>263</v>
      </c>
      <c r="F586" s="31" t="s">
        <v>2133</v>
      </c>
      <c r="G586" s="158">
        <v>1637.84</v>
      </c>
      <c r="H586" s="35" t="s">
        <v>2132</v>
      </c>
      <c r="J586" t="str">
        <f>VLOOKUP(E586,Ref.!E:F,2,0)</f>
        <v>Serviços Médicos (Pessoa Jurídica)</v>
      </c>
      <c r="K586">
        <f t="shared" si="12"/>
        <v>11</v>
      </c>
    </row>
    <row r="587" spans="1:11" hidden="1" x14ac:dyDescent="0.25">
      <c r="A587" s="30">
        <v>45257</v>
      </c>
      <c r="B587" s="30">
        <v>45251</v>
      </c>
      <c r="C587" s="31" t="s">
        <v>1820</v>
      </c>
      <c r="D587" s="32">
        <v>186</v>
      </c>
      <c r="E587" s="31" t="s">
        <v>263</v>
      </c>
      <c r="F587" s="31" t="s">
        <v>2134</v>
      </c>
      <c r="G587" s="158">
        <v>6532.89</v>
      </c>
      <c r="H587" s="35" t="s">
        <v>2132</v>
      </c>
      <c r="J587" t="str">
        <f>VLOOKUP(E587,Ref.!E:F,2,0)</f>
        <v>Serviços Médicos (Pessoa Jurídica)</v>
      </c>
      <c r="K587">
        <f t="shared" si="12"/>
        <v>11</v>
      </c>
    </row>
    <row r="588" spans="1:11" hidden="1" x14ac:dyDescent="0.25">
      <c r="A588" s="30">
        <v>45257</v>
      </c>
      <c r="B588" s="30">
        <v>45251</v>
      </c>
      <c r="C588" s="31" t="s">
        <v>1742</v>
      </c>
      <c r="D588" s="32">
        <v>101</v>
      </c>
      <c r="E588" s="31" t="s">
        <v>263</v>
      </c>
      <c r="F588" s="31" t="s">
        <v>2135</v>
      </c>
      <c r="G588" s="158">
        <v>8189.2</v>
      </c>
      <c r="H588" s="35" t="s">
        <v>2132</v>
      </c>
      <c r="J588" t="str">
        <f>VLOOKUP(E588,Ref.!E:F,2,0)</f>
        <v>Serviços Médicos (Pessoa Jurídica)</v>
      </c>
      <c r="K588">
        <f t="shared" si="12"/>
        <v>11</v>
      </c>
    </row>
    <row r="589" spans="1:11" hidden="1" x14ac:dyDescent="0.25">
      <c r="A589" s="30">
        <v>45257</v>
      </c>
      <c r="B589" s="30">
        <v>45251</v>
      </c>
      <c r="C589" s="31" t="s">
        <v>1681</v>
      </c>
      <c r="D589" s="32">
        <v>200</v>
      </c>
      <c r="E589" s="31" t="s">
        <v>263</v>
      </c>
      <c r="F589" s="31" t="s">
        <v>2136</v>
      </c>
      <c r="G589" s="158">
        <v>8871.85</v>
      </c>
      <c r="H589" s="35" t="s">
        <v>2132</v>
      </c>
      <c r="J589" t="str">
        <f>VLOOKUP(E589,Ref.!E:F,2,0)</f>
        <v>Serviços Médicos (Pessoa Jurídica)</v>
      </c>
      <c r="K589">
        <f t="shared" si="12"/>
        <v>11</v>
      </c>
    </row>
    <row r="590" spans="1:11" hidden="1" x14ac:dyDescent="0.25">
      <c r="A590" s="30">
        <v>45257</v>
      </c>
      <c r="B590" s="30">
        <v>45251</v>
      </c>
      <c r="C590" s="31" t="s">
        <v>1784</v>
      </c>
      <c r="D590" s="32">
        <v>236</v>
      </c>
      <c r="E590" s="31" t="s">
        <v>263</v>
      </c>
      <c r="F590" s="31" t="s">
        <v>2137</v>
      </c>
      <c r="G590" s="158">
        <v>3275.68</v>
      </c>
      <c r="H590" s="35" t="s">
        <v>2086</v>
      </c>
      <c r="J590" t="str">
        <f>VLOOKUP(E590,Ref.!E:F,2,0)</f>
        <v>Serviços Médicos (Pessoa Jurídica)</v>
      </c>
      <c r="K590">
        <f t="shared" si="12"/>
        <v>11</v>
      </c>
    </row>
    <row r="591" spans="1:11" hidden="1" x14ac:dyDescent="0.25">
      <c r="A591" s="30">
        <v>45247</v>
      </c>
      <c r="B591" s="30">
        <v>45225</v>
      </c>
      <c r="C591" s="31" t="s">
        <v>1793</v>
      </c>
      <c r="D591" s="32">
        <v>219</v>
      </c>
      <c r="E591" s="31" t="s">
        <v>263</v>
      </c>
      <c r="F591" s="31" t="s">
        <v>2138</v>
      </c>
      <c r="G591" s="158">
        <v>24.57</v>
      </c>
      <c r="H591" s="35" t="s">
        <v>2139</v>
      </c>
      <c r="J591" t="str">
        <f>VLOOKUP(E591,Ref.!E:F,2,0)</f>
        <v>Serviços Médicos (Pessoa Jurídica)</v>
      </c>
      <c r="K591">
        <f t="shared" si="12"/>
        <v>11</v>
      </c>
    </row>
    <row r="592" spans="1:11" hidden="1" x14ac:dyDescent="0.25">
      <c r="A592" s="30">
        <v>45247</v>
      </c>
      <c r="B592" s="30">
        <v>45189</v>
      </c>
      <c r="C592" s="31" t="s">
        <v>1794</v>
      </c>
      <c r="D592" s="32">
        <v>211</v>
      </c>
      <c r="E592" s="31" t="s">
        <v>263</v>
      </c>
      <c r="F592" s="31" t="s">
        <v>1927</v>
      </c>
      <c r="G592" s="158">
        <v>76.16</v>
      </c>
      <c r="H592" s="35" t="s">
        <v>2139</v>
      </c>
      <c r="J592" t="str">
        <f>VLOOKUP(E592,Ref.!E:F,2,0)</f>
        <v>Serviços Médicos (Pessoa Jurídica)</v>
      </c>
      <c r="K592">
        <f t="shared" si="12"/>
        <v>11</v>
      </c>
    </row>
    <row r="593" spans="1:11" hidden="1" x14ac:dyDescent="0.25">
      <c r="A593" s="30">
        <v>45247</v>
      </c>
      <c r="B593" s="30">
        <v>45223</v>
      </c>
      <c r="C593" s="31" t="s">
        <v>1795</v>
      </c>
      <c r="D593" s="32">
        <v>148</v>
      </c>
      <c r="E593" s="31" t="s">
        <v>263</v>
      </c>
      <c r="F593" s="31" t="s">
        <v>2140</v>
      </c>
      <c r="G593" s="158">
        <v>73.7</v>
      </c>
      <c r="H593" s="35" t="s">
        <v>2139</v>
      </c>
      <c r="J593" t="str">
        <f>VLOOKUP(E593,Ref.!E:F,2,0)</f>
        <v>Serviços Médicos (Pessoa Jurídica)</v>
      </c>
      <c r="K593">
        <f t="shared" si="12"/>
        <v>11</v>
      </c>
    </row>
    <row r="594" spans="1:11" hidden="1" x14ac:dyDescent="0.25">
      <c r="A594" s="30">
        <v>45247</v>
      </c>
      <c r="B594" s="30">
        <v>45191</v>
      </c>
      <c r="C594" s="31" t="s">
        <v>1796</v>
      </c>
      <c r="D594" s="32">
        <v>143</v>
      </c>
      <c r="E594" s="31" t="s">
        <v>263</v>
      </c>
      <c r="F594" s="31" t="s">
        <v>1863</v>
      </c>
      <c r="G594" s="158">
        <v>228.48</v>
      </c>
      <c r="H594" s="35" t="s">
        <v>2139</v>
      </c>
      <c r="J594" t="str">
        <f>VLOOKUP(E594,Ref.!E:F,2,0)</f>
        <v>Serviços Médicos (Pessoa Jurídica)</v>
      </c>
      <c r="K594">
        <f t="shared" si="12"/>
        <v>11</v>
      </c>
    </row>
    <row r="595" spans="1:11" hidden="1" x14ac:dyDescent="0.25">
      <c r="A595" s="30">
        <v>45247</v>
      </c>
      <c r="B595" s="30">
        <v>45223</v>
      </c>
      <c r="C595" s="31" t="s">
        <v>1999</v>
      </c>
      <c r="D595" s="32">
        <v>552</v>
      </c>
      <c r="E595" s="31" t="s">
        <v>263</v>
      </c>
      <c r="F595" s="31" t="s">
        <v>1989</v>
      </c>
      <c r="G595" s="158">
        <v>28.66</v>
      </c>
      <c r="H595" s="35" t="s">
        <v>2139</v>
      </c>
      <c r="J595" t="str">
        <f>VLOOKUP(E595,Ref.!E:F,2,0)</f>
        <v>Serviços Médicos (Pessoa Jurídica)</v>
      </c>
      <c r="K595">
        <f t="shared" si="12"/>
        <v>11</v>
      </c>
    </row>
    <row r="596" spans="1:11" hidden="1" x14ac:dyDescent="0.25">
      <c r="A596" s="30">
        <v>45247</v>
      </c>
      <c r="B596" s="30">
        <v>45223</v>
      </c>
      <c r="C596" s="31" t="s">
        <v>2000</v>
      </c>
      <c r="D596" s="32">
        <v>552</v>
      </c>
      <c r="E596" s="31" t="s">
        <v>263</v>
      </c>
      <c r="F596" s="31" t="s">
        <v>1989</v>
      </c>
      <c r="G596" s="158">
        <v>88.85</v>
      </c>
      <c r="H596" s="35" t="s">
        <v>2139</v>
      </c>
      <c r="J596" t="str">
        <f>VLOOKUP(E596,Ref.!E:F,2,0)</f>
        <v>Serviços Médicos (Pessoa Jurídica)</v>
      </c>
      <c r="K596">
        <f t="shared" si="12"/>
        <v>11</v>
      </c>
    </row>
    <row r="597" spans="1:11" hidden="1" x14ac:dyDescent="0.25">
      <c r="A597" s="30">
        <v>45247</v>
      </c>
      <c r="B597" s="30">
        <v>45225</v>
      </c>
      <c r="C597" s="31" t="s">
        <v>2001</v>
      </c>
      <c r="D597" s="32">
        <v>302</v>
      </c>
      <c r="E597" s="31" t="s">
        <v>263</v>
      </c>
      <c r="F597" s="31" t="s">
        <v>1924</v>
      </c>
      <c r="G597" s="158">
        <v>77.8</v>
      </c>
      <c r="H597" s="35" t="s">
        <v>2139</v>
      </c>
      <c r="J597" t="str">
        <f>VLOOKUP(E597,Ref.!E:F,2,0)</f>
        <v>Serviços Médicos (Pessoa Jurídica)</v>
      </c>
      <c r="K597">
        <f t="shared" si="12"/>
        <v>11</v>
      </c>
    </row>
    <row r="598" spans="1:11" hidden="1" x14ac:dyDescent="0.25">
      <c r="A598" s="30">
        <v>45247</v>
      </c>
      <c r="B598" s="30">
        <v>45225</v>
      </c>
      <c r="C598" s="31" t="s">
        <v>2002</v>
      </c>
      <c r="D598" s="32">
        <v>302</v>
      </c>
      <c r="E598" s="31" t="s">
        <v>263</v>
      </c>
      <c r="F598" s="31" t="s">
        <v>1924</v>
      </c>
      <c r="G598" s="158">
        <v>241.17</v>
      </c>
      <c r="H598" s="35" t="s">
        <v>2139</v>
      </c>
      <c r="J598" t="str">
        <f>VLOOKUP(E598,Ref.!E:F,2,0)</f>
        <v>Serviços Médicos (Pessoa Jurídica)</v>
      </c>
      <c r="K598">
        <f t="shared" si="12"/>
        <v>11</v>
      </c>
    </row>
    <row r="599" spans="1:11" hidden="1" x14ac:dyDescent="0.25">
      <c r="A599" s="30">
        <v>45247</v>
      </c>
      <c r="B599" s="30">
        <v>45187</v>
      </c>
      <c r="C599" s="31" t="s">
        <v>2141</v>
      </c>
      <c r="D599" s="32">
        <v>262</v>
      </c>
      <c r="E599" s="31" t="s">
        <v>263</v>
      </c>
      <c r="F599" s="31" t="s">
        <v>1861</v>
      </c>
      <c r="G599" s="158">
        <v>95.2</v>
      </c>
      <c r="H599" s="35" t="s">
        <v>2139</v>
      </c>
      <c r="J599" t="str">
        <f>VLOOKUP(E599,Ref.!E:F,2,0)</f>
        <v>Serviços Médicos (Pessoa Jurídica)</v>
      </c>
      <c r="K599">
        <f t="shared" ref="K599:K630" si="13">MONTH(A599)</f>
        <v>11</v>
      </c>
    </row>
    <row r="600" spans="1:11" hidden="1" x14ac:dyDescent="0.25">
      <c r="A600" s="30">
        <v>45247</v>
      </c>
      <c r="B600" s="30">
        <v>45219</v>
      </c>
      <c r="C600" s="31" t="s">
        <v>2006</v>
      </c>
      <c r="D600" s="32">
        <v>180</v>
      </c>
      <c r="E600" s="31" t="s">
        <v>263</v>
      </c>
      <c r="F600" s="31" t="s">
        <v>1898</v>
      </c>
      <c r="G600" s="158">
        <v>59.37</v>
      </c>
      <c r="H600" s="35" t="s">
        <v>2139</v>
      </c>
      <c r="J600" t="str">
        <f>VLOOKUP(E600,Ref.!E:F,2,0)</f>
        <v>Serviços Médicos (Pessoa Jurídica)</v>
      </c>
      <c r="K600">
        <f t="shared" si="13"/>
        <v>11</v>
      </c>
    </row>
    <row r="601" spans="1:11" hidden="1" x14ac:dyDescent="0.25">
      <c r="A601" s="30">
        <v>45247</v>
      </c>
      <c r="B601" s="30">
        <v>45219</v>
      </c>
      <c r="C601" s="31" t="s">
        <v>2007</v>
      </c>
      <c r="D601" s="32">
        <v>180</v>
      </c>
      <c r="E601" s="31" t="s">
        <v>263</v>
      </c>
      <c r="F601" s="31" t="s">
        <v>1898</v>
      </c>
      <c r="G601" s="158">
        <v>184.06</v>
      </c>
      <c r="H601" s="35" t="s">
        <v>2139</v>
      </c>
      <c r="J601" t="str">
        <f>VLOOKUP(E601,Ref.!E:F,2,0)</f>
        <v>Serviços Médicos (Pessoa Jurídica)</v>
      </c>
      <c r="K601">
        <f t="shared" si="13"/>
        <v>11</v>
      </c>
    </row>
    <row r="602" spans="1:11" hidden="1" x14ac:dyDescent="0.25">
      <c r="A602" s="30">
        <v>45247</v>
      </c>
      <c r="B602" s="30">
        <v>45219</v>
      </c>
      <c r="C602" s="31" t="s">
        <v>2008</v>
      </c>
      <c r="D602" s="32">
        <v>68</v>
      </c>
      <c r="E602" s="31" t="s">
        <v>263</v>
      </c>
      <c r="F602" s="31" t="s">
        <v>1901</v>
      </c>
      <c r="G602" s="158">
        <v>24.57</v>
      </c>
      <c r="H602" s="35" t="s">
        <v>2139</v>
      </c>
      <c r="J602" t="str">
        <f>VLOOKUP(E602,Ref.!E:F,2,0)</f>
        <v>Serviços Médicos (Pessoa Jurídica)</v>
      </c>
      <c r="K602">
        <f t="shared" si="13"/>
        <v>11</v>
      </c>
    </row>
    <row r="603" spans="1:11" hidden="1" x14ac:dyDescent="0.25">
      <c r="A603" s="30">
        <v>45247</v>
      </c>
      <c r="B603" s="30">
        <v>45195</v>
      </c>
      <c r="C603" s="31" t="s">
        <v>2142</v>
      </c>
      <c r="D603" s="32">
        <v>64</v>
      </c>
      <c r="E603" s="31" t="s">
        <v>263</v>
      </c>
      <c r="F603" s="31" t="s">
        <v>2010</v>
      </c>
      <c r="G603" s="158">
        <v>76.16</v>
      </c>
      <c r="H603" s="35" t="s">
        <v>2139</v>
      </c>
      <c r="J603" t="str">
        <f>VLOOKUP(E603,Ref.!E:F,2,0)</f>
        <v>Serviços Médicos (Pessoa Jurídica)</v>
      </c>
      <c r="K603">
        <f t="shared" si="13"/>
        <v>11</v>
      </c>
    </row>
    <row r="604" spans="1:11" hidden="1" x14ac:dyDescent="0.25">
      <c r="A604" s="30">
        <v>45247</v>
      </c>
      <c r="B604" s="30">
        <v>45219</v>
      </c>
      <c r="C604" s="31" t="s">
        <v>2142</v>
      </c>
      <c r="D604" s="32">
        <v>68</v>
      </c>
      <c r="E604" s="31" t="s">
        <v>263</v>
      </c>
      <c r="F604" s="31" t="s">
        <v>1901</v>
      </c>
      <c r="G604" s="158">
        <v>76.16</v>
      </c>
      <c r="H604" s="35" t="s">
        <v>2139</v>
      </c>
      <c r="J604" t="str">
        <f>VLOOKUP(E604,Ref.!E:F,2,0)</f>
        <v>Serviços Médicos (Pessoa Jurídica)</v>
      </c>
      <c r="K604">
        <f t="shared" si="13"/>
        <v>11</v>
      </c>
    </row>
    <row r="605" spans="1:11" hidden="1" x14ac:dyDescent="0.25">
      <c r="A605" s="30">
        <v>45247</v>
      </c>
      <c r="B605" s="30">
        <v>45225</v>
      </c>
      <c r="C605" s="31" t="s">
        <v>1799</v>
      </c>
      <c r="D605" s="32">
        <v>133</v>
      </c>
      <c r="E605" s="31" t="s">
        <v>263</v>
      </c>
      <c r="F605" s="31" t="s">
        <v>1970</v>
      </c>
      <c r="G605" s="158">
        <v>171.97</v>
      </c>
      <c r="H605" s="35" t="s">
        <v>2139</v>
      </c>
      <c r="J605" t="str">
        <f>VLOOKUP(E605,Ref.!E:F,2,0)</f>
        <v>Serviços Médicos (Pessoa Jurídica)</v>
      </c>
      <c r="K605">
        <f t="shared" si="13"/>
        <v>11</v>
      </c>
    </row>
    <row r="606" spans="1:11" hidden="1" x14ac:dyDescent="0.25">
      <c r="A606" s="30">
        <v>45247</v>
      </c>
      <c r="B606" s="30">
        <v>45225</v>
      </c>
      <c r="C606" s="31" t="s">
        <v>1799</v>
      </c>
      <c r="D606" s="32">
        <v>135</v>
      </c>
      <c r="E606" s="31" t="s">
        <v>263</v>
      </c>
      <c r="F606" s="31" t="s">
        <v>1970</v>
      </c>
      <c r="G606" s="158">
        <v>147.41</v>
      </c>
      <c r="H606" s="35" t="s">
        <v>2139</v>
      </c>
      <c r="J606" t="str">
        <f>VLOOKUP(E606,Ref.!E:F,2,0)</f>
        <v>Serviços Médicos (Pessoa Jurídica)</v>
      </c>
      <c r="K606">
        <f t="shared" si="13"/>
        <v>11</v>
      </c>
    </row>
    <row r="607" spans="1:11" hidden="1" x14ac:dyDescent="0.25">
      <c r="A607" s="30">
        <v>45247</v>
      </c>
      <c r="B607" s="30">
        <v>45225</v>
      </c>
      <c r="C607" s="31" t="s">
        <v>2011</v>
      </c>
      <c r="D607" s="32">
        <v>133</v>
      </c>
      <c r="E607" s="31" t="s">
        <v>263</v>
      </c>
      <c r="F607" s="31" t="s">
        <v>1970</v>
      </c>
      <c r="G607" s="158">
        <v>533.12</v>
      </c>
      <c r="H607" s="35" t="s">
        <v>2139</v>
      </c>
      <c r="J607" t="str">
        <f>VLOOKUP(E607,Ref.!E:F,2,0)</f>
        <v>Serviços Médicos (Pessoa Jurídica)</v>
      </c>
      <c r="K607">
        <f t="shared" si="13"/>
        <v>11</v>
      </c>
    </row>
    <row r="608" spans="1:11" hidden="1" x14ac:dyDescent="0.25">
      <c r="A608" s="30">
        <v>45247</v>
      </c>
      <c r="B608" s="30">
        <v>45188</v>
      </c>
      <c r="C608" s="31" t="s">
        <v>2011</v>
      </c>
      <c r="D608" s="32">
        <v>126</v>
      </c>
      <c r="E608" s="31" t="s">
        <v>263</v>
      </c>
      <c r="F608" s="31" t="s">
        <v>1936</v>
      </c>
      <c r="G608" s="158">
        <v>609.28</v>
      </c>
      <c r="H608" s="35" t="s">
        <v>2139</v>
      </c>
      <c r="J608" t="str">
        <f>VLOOKUP(E608,Ref.!E:F,2,0)</f>
        <v>Serviços Médicos (Pessoa Jurídica)</v>
      </c>
      <c r="K608">
        <f t="shared" si="13"/>
        <v>11</v>
      </c>
    </row>
    <row r="609" spans="1:11" hidden="1" x14ac:dyDescent="0.25">
      <c r="A609" s="30">
        <v>45240</v>
      </c>
      <c r="B609" s="30">
        <v>45225</v>
      </c>
      <c r="C609" s="31" t="s">
        <v>1631</v>
      </c>
      <c r="D609" s="32">
        <v>219</v>
      </c>
      <c r="E609" s="31" t="s">
        <v>263</v>
      </c>
      <c r="F609" s="31" t="s">
        <v>2138</v>
      </c>
      <c r="G609" s="158">
        <v>1537.11</v>
      </c>
      <c r="H609" s="35" t="s">
        <v>2143</v>
      </c>
      <c r="J609" t="str">
        <f>VLOOKUP(E609,Ref.!E:F,2,0)</f>
        <v>Serviços Médicos (Pessoa Jurídica)</v>
      </c>
      <c r="K609">
        <f t="shared" si="13"/>
        <v>11</v>
      </c>
    </row>
    <row r="610" spans="1:11" hidden="1" x14ac:dyDescent="0.25">
      <c r="A610" s="30">
        <v>45240</v>
      </c>
      <c r="B610" s="30">
        <v>45225</v>
      </c>
      <c r="C610" s="31" t="s">
        <v>1624</v>
      </c>
      <c r="D610" s="32">
        <v>26</v>
      </c>
      <c r="E610" s="31" t="s">
        <v>263</v>
      </c>
      <c r="F610" s="31" t="s">
        <v>2144</v>
      </c>
      <c r="G610" s="158">
        <v>11464.88</v>
      </c>
      <c r="H610" s="35" t="s">
        <v>2143</v>
      </c>
      <c r="J610" t="str">
        <f>VLOOKUP(E610,Ref.!E:F,2,0)</f>
        <v>Serviços Médicos (Pessoa Jurídica)</v>
      </c>
      <c r="K610">
        <f t="shared" si="13"/>
        <v>11</v>
      </c>
    </row>
    <row r="611" spans="1:11" hidden="1" x14ac:dyDescent="0.25">
      <c r="A611" s="30">
        <v>45240</v>
      </c>
      <c r="B611" s="30">
        <v>45225</v>
      </c>
      <c r="C611" s="31" t="s">
        <v>1745</v>
      </c>
      <c r="D611" s="32">
        <v>135</v>
      </c>
      <c r="E611" s="31" t="s">
        <v>263</v>
      </c>
      <c r="F611" s="31" t="s">
        <v>1970</v>
      </c>
      <c r="G611" s="158">
        <v>9222.67</v>
      </c>
      <c r="H611" s="35" t="s">
        <v>2143</v>
      </c>
      <c r="J611" t="str">
        <f>VLOOKUP(E611,Ref.!E:F,2,0)</f>
        <v>Serviços Médicos (Pessoa Jurídica)</v>
      </c>
      <c r="K611">
        <f t="shared" si="13"/>
        <v>11</v>
      </c>
    </row>
    <row r="612" spans="1:11" hidden="1" x14ac:dyDescent="0.25">
      <c r="A612" s="30">
        <v>45259</v>
      </c>
      <c r="B612" s="30">
        <v>45252</v>
      </c>
      <c r="C612" s="31" t="s">
        <v>1736</v>
      </c>
      <c r="D612" s="32">
        <v>369</v>
      </c>
      <c r="E612" s="31" t="s">
        <v>263</v>
      </c>
      <c r="F612" s="31" t="s">
        <v>2145</v>
      </c>
      <c r="G612" s="158">
        <v>3074.22</v>
      </c>
      <c r="H612" s="35" t="s">
        <v>2146</v>
      </c>
      <c r="J612" t="str">
        <f>VLOOKUP(E612,Ref.!E:F,2,0)</f>
        <v>Serviços Médicos (Pessoa Jurídica)</v>
      </c>
      <c r="K612">
        <f t="shared" si="13"/>
        <v>11</v>
      </c>
    </row>
    <row r="613" spans="1:11" hidden="1" x14ac:dyDescent="0.25">
      <c r="A613" s="30">
        <v>45259</v>
      </c>
      <c r="B613" s="30">
        <v>45252</v>
      </c>
      <c r="C613" s="31" t="s">
        <v>1678</v>
      </c>
      <c r="D613" s="32">
        <v>153</v>
      </c>
      <c r="E613" s="31" t="s">
        <v>263</v>
      </c>
      <c r="F613" s="31" t="s">
        <v>2147</v>
      </c>
      <c r="G613" s="158">
        <v>4913.5200000000004</v>
      </c>
      <c r="H613" s="35" t="s">
        <v>2146</v>
      </c>
      <c r="J613" t="str">
        <f>VLOOKUP(E613,Ref.!E:F,2,0)</f>
        <v>Serviços Médicos (Pessoa Jurídica)</v>
      </c>
      <c r="K613">
        <f t="shared" si="13"/>
        <v>11</v>
      </c>
    </row>
    <row r="614" spans="1:11" hidden="1" x14ac:dyDescent="0.25">
      <c r="A614" s="30">
        <v>45231</v>
      </c>
      <c r="B614" s="30">
        <v>45223</v>
      </c>
      <c r="C614" s="31" t="s">
        <v>1616</v>
      </c>
      <c r="D614" s="32">
        <v>148</v>
      </c>
      <c r="E614" s="31" t="s">
        <v>263</v>
      </c>
      <c r="F614" s="31" t="s">
        <v>2140</v>
      </c>
      <c r="G614" s="158">
        <v>4611.34</v>
      </c>
      <c r="H614" s="35">
        <v>55026</v>
      </c>
      <c r="J614" t="str">
        <f>VLOOKUP(E614,Ref.!E:F,2,0)</f>
        <v>Serviços Médicos (Pessoa Jurídica)</v>
      </c>
      <c r="K614">
        <f t="shared" si="13"/>
        <v>11</v>
      </c>
    </row>
    <row r="615" spans="1:11" hidden="1" x14ac:dyDescent="0.25">
      <c r="A615" s="30">
        <v>45236</v>
      </c>
      <c r="B615" s="30">
        <v>45190</v>
      </c>
      <c r="C615" s="31" t="s">
        <v>1784</v>
      </c>
      <c r="D615" s="32">
        <v>225</v>
      </c>
      <c r="E615" s="31" t="s">
        <v>263</v>
      </c>
      <c r="F615" s="31" t="s">
        <v>2148</v>
      </c>
      <c r="G615" s="158">
        <v>3275.68</v>
      </c>
      <c r="H615" s="35">
        <v>63622</v>
      </c>
      <c r="J615" t="str">
        <f>VLOOKUP(E615,Ref.!E:F,2,0)</f>
        <v>Serviços Médicos (Pessoa Jurídica)</v>
      </c>
      <c r="K615">
        <f t="shared" si="13"/>
        <v>11</v>
      </c>
    </row>
    <row r="616" spans="1:11" hidden="1" x14ac:dyDescent="0.25">
      <c r="A616" s="30">
        <v>45236</v>
      </c>
      <c r="B616" s="30">
        <v>45191</v>
      </c>
      <c r="C616" s="31" t="s">
        <v>1791</v>
      </c>
      <c r="D616" s="32">
        <v>361</v>
      </c>
      <c r="E616" s="31" t="s">
        <v>263</v>
      </c>
      <c r="F616" s="31" t="s">
        <v>2149</v>
      </c>
      <c r="G616" s="158">
        <v>98.27</v>
      </c>
      <c r="H616" s="35">
        <v>63624</v>
      </c>
      <c r="J616" t="str">
        <f>VLOOKUP(E616,Ref.!E:F,2,0)</f>
        <v>Serviços Médicos (Pessoa Jurídica)</v>
      </c>
      <c r="K616">
        <f t="shared" si="13"/>
        <v>11</v>
      </c>
    </row>
    <row r="617" spans="1:11" hidden="1" x14ac:dyDescent="0.25">
      <c r="A617" s="30">
        <v>45236</v>
      </c>
      <c r="B617" s="30">
        <v>45225</v>
      </c>
      <c r="C617" s="31" t="s">
        <v>1605</v>
      </c>
      <c r="D617" s="32">
        <v>292</v>
      </c>
      <c r="E617" s="31" t="s">
        <v>263</v>
      </c>
      <c r="F617" s="31" t="s">
        <v>2150</v>
      </c>
      <c r="G617" s="158">
        <v>8189.2</v>
      </c>
      <c r="H617" s="35">
        <v>63625</v>
      </c>
      <c r="J617" t="str">
        <f>VLOOKUP(E617,Ref.!E:F,2,0)</f>
        <v>Serviços Médicos (Pessoa Jurídica)</v>
      </c>
      <c r="K617">
        <f t="shared" si="13"/>
        <v>11</v>
      </c>
    </row>
    <row r="618" spans="1:11" hidden="1" x14ac:dyDescent="0.25">
      <c r="A618" s="30">
        <v>45236</v>
      </c>
      <c r="B618" s="30">
        <v>45191</v>
      </c>
      <c r="C618" s="31" t="s">
        <v>1736</v>
      </c>
      <c r="D618" s="32">
        <v>361</v>
      </c>
      <c r="E618" s="31" t="s">
        <v>263</v>
      </c>
      <c r="F618" s="31" t="s">
        <v>2149</v>
      </c>
      <c r="G618" s="158">
        <v>6148.45</v>
      </c>
      <c r="H618" s="35" t="s">
        <v>2151</v>
      </c>
      <c r="J618" t="str">
        <f>VLOOKUP(E618,Ref.!E:F,2,0)</f>
        <v>Serviços Médicos (Pessoa Jurídica)</v>
      </c>
      <c r="K618">
        <f t="shared" si="13"/>
        <v>11</v>
      </c>
    </row>
    <row r="619" spans="1:11" hidden="1" x14ac:dyDescent="0.25">
      <c r="A619" s="30">
        <v>45236</v>
      </c>
      <c r="B619" s="30">
        <v>45229</v>
      </c>
      <c r="C619" s="31" t="s">
        <v>1870</v>
      </c>
      <c r="D619" s="32">
        <v>333</v>
      </c>
      <c r="E619" s="31" t="s">
        <v>263</v>
      </c>
      <c r="F619" s="31" t="s">
        <v>2152</v>
      </c>
      <c r="G619" s="158">
        <v>3275.68</v>
      </c>
      <c r="H619" s="35" t="s">
        <v>2151</v>
      </c>
      <c r="J619" t="str">
        <f>VLOOKUP(E619,Ref.!E:F,2,0)</f>
        <v>Serviços Médicos (Pessoa Jurídica)</v>
      </c>
      <c r="K619">
        <f t="shared" si="13"/>
        <v>11</v>
      </c>
    </row>
    <row r="620" spans="1:11" hidden="1" x14ac:dyDescent="0.25">
      <c r="A620" s="30">
        <v>45236</v>
      </c>
      <c r="B620" s="30">
        <v>45190</v>
      </c>
      <c r="C620" s="31" t="s">
        <v>1732</v>
      </c>
      <c r="D620" s="32">
        <v>46</v>
      </c>
      <c r="E620" s="31" t="s">
        <v>263</v>
      </c>
      <c r="F620" s="31" t="s">
        <v>2153</v>
      </c>
      <c r="G620" s="158">
        <v>3275.68</v>
      </c>
      <c r="H620" s="35" t="s">
        <v>2151</v>
      </c>
      <c r="J620" t="str">
        <f>VLOOKUP(E620,Ref.!E:F,2,0)</f>
        <v>Serviços Médicos (Pessoa Jurídica)</v>
      </c>
      <c r="K620">
        <f t="shared" si="13"/>
        <v>11</v>
      </c>
    </row>
    <row r="621" spans="1:11" hidden="1" x14ac:dyDescent="0.25">
      <c r="A621" s="30">
        <v>45236</v>
      </c>
      <c r="B621" s="30">
        <v>45191</v>
      </c>
      <c r="C621" s="31" t="s">
        <v>1645</v>
      </c>
      <c r="D621" s="32">
        <v>115</v>
      </c>
      <c r="E621" s="31" t="s">
        <v>263</v>
      </c>
      <c r="F621" s="31" t="s">
        <v>2154</v>
      </c>
      <c r="G621" s="158">
        <v>1637.84</v>
      </c>
      <c r="H621" s="35" t="s">
        <v>2151</v>
      </c>
      <c r="J621" t="str">
        <f>VLOOKUP(E621,Ref.!E:F,2,0)</f>
        <v>Serviços Médicos (Pessoa Jurídica)</v>
      </c>
      <c r="K621">
        <f t="shared" si="13"/>
        <v>11</v>
      </c>
    </row>
    <row r="622" spans="1:11" hidden="1" x14ac:dyDescent="0.25">
      <c r="A622" s="30">
        <v>45236</v>
      </c>
      <c r="B622" s="30">
        <v>45190</v>
      </c>
      <c r="C622" s="31" t="s">
        <v>1742</v>
      </c>
      <c r="D622" s="32">
        <v>92</v>
      </c>
      <c r="E622" s="31" t="s">
        <v>263</v>
      </c>
      <c r="F622" s="31" t="s">
        <v>2155</v>
      </c>
      <c r="G622" s="158">
        <v>4913.5200000000004</v>
      </c>
      <c r="H622" s="35" t="s">
        <v>2151</v>
      </c>
      <c r="J622" t="str">
        <f>VLOOKUP(E622,Ref.!E:F,2,0)</f>
        <v>Serviços Médicos (Pessoa Jurídica)</v>
      </c>
      <c r="K622">
        <f t="shared" si="13"/>
        <v>11</v>
      </c>
    </row>
    <row r="623" spans="1:11" hidden="1" x14ac:dyDescent="0.25">
      <c r="A623" s="30">
        <v>45260</v>
      </c>
      <c r="B623" s="30">
        <v>45225</v>
      </c>
      <c r="C623" s="31" t="s">
        <v>1736</v>
      </c>
      <c r="D623" s="32">
        <v>366</v>
      </c>
      <c r="E623" s="31" t="s">
        <v>263</v>
      </c>
      <c r="F623" s="31" t="s">
        <v>2156</v>
      </c>
      <c r="G623" s="158">
        <v>3074.22</v>
      </c>
      <c r="H623" s="35" t="s">
        <v>2052</v>
      </c>
      <c r="J623" t="str">
        <f>VLOOKUP(E623,Ref.!E:F,2,0)</f>
        <v>Serviços Médicos (Pessoa Jurídica)</v>
      </c>
      <c r="K623">
        <f t="shared" si="13"/>
        <v>11</v>
      </c>
    </row>
    <row r="624" spans="1:11" hidden="1" x14ac:dyDescent="0.25">
      <c r="A624" s="30">
        <v>45260</v>
      </c>
      <c r="B624" s="30">
        <v>45252</v>
      </c>
      <c r="C624" s="31" t="s">
        <v>1893</v>
      </c>
      <c r="D624" s="32">
        <v>114</v>
      </c>
      <c r="E624" s="31" t="s">
        <v>263</v>
      </c>
      <c r="F624" s="31" t="s">
        <v>2157</v>
      </c>
      <c r="G624" s="158">
        <v>2593.31</v>
      </c>
      <c r="H624" s="35" t="s">
        <v>2052</v>
      </c>
      <c r="J624" t="str">
        <f>VLOOKUP(E624,Ref.!E:F,2,0)</f>
        <v>Serviços Médicos (Pessoa Jurídica)</v>
      </c>
      <c r="K624">
        <f t="shared" si="13"/>
        <v>11</v>
      </c>
    </row>
    <row r="625" spans="1:11" hidden="1" x14ac:dyDescent="0.25">
      <c r="A625" s="30">
        <v>45260</v>
      </c>
      <c r="B625" s="30">
        <v>45259</v>
      </c>
      <c r="C625" s="31" t="s">
        <v>1880</v>
      </c>
      <c r="D625" s="32">
        <v>483</v>
      </c>
      <c r="E625" s="31" t="s">
        <v>263</v>
      </c>
      <c r="F625" s="31" t="s">
        <v>2158</v>
      </c>
      <c r="G625" s="158">
        <v>4913.5200000000004</v>
      </c>
      <c r="H625" s="35" t="s">
        <v>2052</v>
      </c>
      <c r="J625" t="str">
        <f>VLOOKUP(E625,Ref.!E:F,2,0)</f>
        <v>Serviços Médicos (Pessoa Jurídica)</v>
      </c>
      <c r="K625">
        <f t="shared" si="13"/>
        <v>11</v>
      </c>
    </row>
    <row r="626" spans="1:11" hidden="1" x14ac:dyDescent="0.25">
      <c r="A626" s="30">
        <v>45246</v>
      </c>
      <c r="B626" s="30">
        <v>45230</v>
      </c>
      <c r="C626" s="31" t="s">
        <v>1320</v>
      </c>
      <c r="D626" s="32" t="s">
        <v>2103</v>
      </c>
      <c r="E626" s="31" t="s">
        <v>247</v>
      </c>
      <c r="F626" s="31" t="s">
        <v>1018</v>
      </c>
      <c r="G626" s="158">
        <v>40</v>
      </c>
      <c r="H626" s="35">
        <v>47245</v>
      </c>
      <c r="J626" t="str">
        <f>VLOOKUP(E626,Ref.!E:F,2,0)</f>
        <v>Sindical</v>
      </c>
      <c r="K626">
        <f t="shared" si="13"/>
        <v>11</v>
      </c>
    </row>
    <row r="627" spans="1:11" hidden="1" x14ac:dyDescent="0.25">
      <c r="A627" s="30">
        <v>45240</v>
      </c>
      <c r="B627" s="30">
        <v>45230</v>
      </c>
      <c r="C627" s="31" t="s">
        <v>984</v>
      </c>
      <c r="D627" s="32" t="s">
        <v>2104</v>
      </c>
      <c r="E627" s="31" t="s">
        <v>247</v>
      </c>
      <c r="F627" s="31" t="s">
        <v>2105</v>
      </c>
      <c r="G627" s="158">
        <v>58.91</v>
      </c>
      <c r="H627" s="35" t="s">
        <v>2106</v>
      </c>
      <c r="J627" t="str">
        <f>VLOOKUP(E627,Ref.!E:F,2,0)</f>
        <v>Sindical</v>
      </c>
      <c r="K627">
        <f t="shared" si="13"/>
        <v>11</v>
      </c>
    </row>
    <row r="628" spans="1:11" hidden="1" x14ac:dyDescent="0.25">
      <c r="A628" s="30">
        <v>45240</v>
      </c>
      <c r="B628" s="30">
        <v>45230</v>
      </c>
      <c r="C628" s="31" t="s">
        <v>984</v>
      </c>
      <c r="D628" s="32" t="s">
        <v>2104</v>
      </c>
      <c r="E628" s="31" t="s">
        <v>247</v>
      </c>
      <c r="F628" s="31" t="s">
        <v>2107</v>
      </c>
      <c r="G628" s="158">
        <v>951.85</v>
      </c>
      <c r="H628" s="35" t="s">
        <v>2106</v>
      </c>
      <c r="J628" t="str">
        <f>VLOOKUP(E628,Ref.!E:F,2,0)</f>
        <v>Sindical</v>
      </c>
      <c r="K628">
        <f t="shared" si="13"/>
        <v>11</v>
      </c>
    </row>
    <row r="629" spans="1:11" hidden="1" x14ac:dyDescent="0.25">
      <c r="A629" s="30">
        <v>45240</v>
      </c>
      <c r="B629" s="30">
        <v>45230</v>
      </c>
      <c r="C629" s="31" t="s">
        <v>1286</v>
      </c>
      <c r="D629" s="32" t="s">
        <v>2108</v>
      </c>
      <c r="E629" s="31" t="s">
        <v>247</v>
      </c>
      <c r="F629" s="31" t="s">
        <v>2109</v>
      </c>
      <c r="G629" s="158">
        <v>8.42</v>
      </c>
      <c r="H629" s="35">
        <v>50630</v>
      </c>
      <c r="J629" t="str">
        <f>VLOOKUP(E629,Ref.!E:F,2,0)</f>
        <v>Sindical</v>
      </c>
      <c r="K629">
        <f t="shared" si="13"/>
        <v>11</v>
      </c>
    </row>
    <row r="630" spans="1:11" hidden="1" x14ac:dyDescent="0.25">
      <c r="A630" s="30">
        <v>45260</v>
      </c>
      <c r="B630" s="30">
        <v>45260</v>
      </c>
      <c r="C630" s="31" t="s">
        <v>1084</v>
      </c>
      <c r="D630" s="32" t="s">
        <v>2110</v>
      </c>
      <c r="E630" s="31" t="s">
        <v>249</v>
      </c>
      <c r="F630" s="31" t="s">
        <v>2111</v>
      </c>
      <c r="G630" s="158">
        <v>10370</v>
      </c>
      <c r="H630" s="35" t="s">
        <v>2082</v>
      </c>
      <c r="J630" t="str">
        <f>VLOOKUP(E630,Ref.!E:F,2,0)</f>
        <v>Vale-Transporte</v>
      </c>
      <c r="K630">
        <f t="shared" si="13"/>
        <v>11</v>
      </c>
    </row>
    <row r="631" spans="1:11" hidden="1" x14ac:dyDescent="0.25">
      <c r="A631" s="30">
        <v>45260</v>
      </c>
      <c r="B631" s="30">
        <v>45260</v>
      </c>
      <c r="C631" s="31" t="s">
        <v>1084</v>
      </c>
      <c r="D631" s="32" t="s">
        <v>2110</v>
      </c>
      <c r="E631" s="31" t="s">
        <v>249</v>
      </c>
      <c r="F631" s="31" t="s">
        <v>2112</v>
      </c>
      <c r="G631" s="158">
        <v>224</v>
      </c>
      <c r="H631" s="35" t="s">
        <v>2082</v>
      </c>
      <c r="J631" t="str">
        <f>VLOOKUP(E631,Ref.!E:F,2,0)</f>
        <v>Vale-Transporte</v>
      </c>
      <c r="K631">
        <f t="shared" ref="K631:K640" si="14">MONTH(A631)</f>
        <v>11</v>
      </c>
    </row>
    <row r="632" spans="1:11" hidden="1" x14ac:dyDescent="0.25">
      <c r="A632" s="30">
        <v>45260</v>
      </c>
      <c r="B632" s="30">
        <v>45260</v>
      </c>
      <c r="C632" s="31" t="s">
        <v>1084</v>
      </c>
      <c r="D632" s="32" t="s">
        <v>2110</v>
      </c>
      <c r="E632" s="31" t="s">
        <v>249</v>
      </c>
      <c r="F632" s="31" t="s">
        <v>2113</v>
      </c>
      <c r="G632" s="158">
        <v>308</v>
      </c>
      <c r="H632" s="35" t="s">
        <v>2082</v>
      </c>
      <c r="J632" t="str">
        <f>VLOOKUP(E632,Ref.!E:F,2,0)</f>
        <v>Vale-Transporte</v>
      </c>
      <c r="K632">
        <f t="shared" si="14"/>
        <v>11</v>
      </c>
    </row>
    <row r="633" spans="1:11" hidden="1" x14ac:dyDescent="0.25">
      <c r="A633" s="30">
        <v>45260</v>
      </c>
      <c r="B633" s="30">
        <v>45260</v>
      </c>
      <c r="C633" s="31" t="s">
        <v>1084</v>
      </c>
      <c r="D633" s="32" t="s">
        <v>2110</v>
      </c>
      <c r="E633" s="31" t="s">
        <v>249</v>
      </c>
      <c r="F633" s="31" t="s">
        <v>2114</v>
      </c>
      <c r="G633" s="158">
        <v>499.2</v>
      </c>
      <c r="H633" s="35" t="s">
        <v>2082</v>
      </c>
      <c r="J633" t="str">
        <f>VLOOKUP(E633,Ref.!E:F,2,0)</f>
        <v>Vale-Transporte</v>
      </c>
      <c r="K633">
        <f t="shared" si="14"/>
        <v>11</v>
      </c>
    </row>
    <row r="634" spans="1:11" hidden="1" x14ac:dyDescent="0.25">
      <c r="A634" s="30">
        <v>45260</v>
      </c>
      <c r="B634" s="30">
        <v>45260</v>
      </c>
      <c r="C634" s="31" t="s">
        <v>1084</v>
      </c>
      <c r="D634" s="32" t="s">
        <v>2110</v>
      </c>
      <c r="E634" s="31" t="s">
        <v>249</v>
      </c>
      <c r="F634" s="31" t="s">
        <v>2115</v>
      </c>
      <c r="G634" s="158">
        <v>296.39999999999998</v>
      </c>
      <c r="H634" s="35" t="s">
        <v>2082</v>
      </c>
      <c r="J634" t="str">
        <f>VLOOKUP(E634,Ref.!E:F,2,0)</f>
        <v>Vale-Transporte</v>
      </c>
      <c r="K634">
        <f t="shared" si="14"/>
        <v>11</v>
      </c>
    </row>
    <row r="635" spans="1:11" hidden="1" x14ac:dyDescent="0.25">
      <c r="A635" s="30">
        <v>45260</v>
      </c>
      <c r="B635" s="30">
        <v>45260</v>
      </c>
      <c r="C635" s="31" t="s">
        <v>1084</v>
      </c>
      <c r="D635" s="32" t="s">
        <v>2110</v>
      </c>
      <c r="E635" s="31" t="s">
        <v>249</v>
      </c>
      <c r="F635" s="31" t="s">
        <v>2116</v>
      </c>
      <c r="G635" s="158">
        <v>2819.2</v>
      </c>
      <c r="H635" s="35" t="s">
        <v>2082</v>
      </c>
      <c r="J635" t="str">
        <f>VLOOKUP(E635,Ref.!E:F,2,0)</f>
        <v>Vale-Transporte</v>
      </c>
      <c r="K635">
        <f t="shared" si="14"/>
        <v>11</v>
      </c>
    </row>
    <row r="636" spans="1:11" hidden="1" x14ac:dyDescent="0.25">
      <c r="A636" s="30">
        <v>45260</v>
      </c>
      <c r="B636" s="30">
        <v>45260</v>
      </c>
      <c r="C636" s="31" t="s">
        <v>1084</v>
      </c>
      <c r="D636" s="32" t="s">
        <v>2110</v>
      </c>
      <c r="E636" s="31" t="s">
        <v>249</v>
      </c>
      <c r="F636" s="31" t="s">
        <v>2117</v>
      </c>
      <c r="G636" s="158">
        <v>655.20000000000005</v>
      </c>
      <c r="H636" s="35" t="s">
        <v>2082</v>
      </c>
      <c r="J636" t="str">
        <f>VLOOKUP(E636,Ref.!E:F,2,0)</f>
        <v>Vale-Transporte</v>
      </c>
      <c r="K636">
        <f t="shared" si="14"/>
        <v>11</v>
      </c>
    </row>
    <row r="637" spans="1:11" hidden="1" x14ac:dyDescent="0.25">
      <c r="A637" s="30">
        <v>45260</v>
      </c>
      <c r="B637" s="30">
        <v>45260</v>
      </c>
      <c r="C637" s="31" t="s">
        <v>1084</v>
      </c>
      <c r="D637" s="32" t="s">
        <v>2110</v>
      </c>
      <c r="E637" s="31" t="s">
        <v>249</v>
      </c>
      <c r="F637" s="31" t="s">
        <v>2118</v>
      </c>
      <c r="G637" s="158">
        <v>8553.9</v>
      </c>
      <c r="H637" s="35" t="s">
        <v>2082</v>
      </c>
      <c r="J637" t="str">
        <f>VLOOKUP(E637,Ref.!E:F,2,0)</f>
        <v>Vale-Transporte</v>
      </c>
      <c r="K637">
        <f t="shared" si="14"/>
        <v>11</v>
      </c>
    </row>
    <row r="638" spans="1:11" hidden="1" x14ac:dyDescent="0.25">
      <c r="A638" s="30">
        <v>45260</v>
      </c>
      <c r="B638" s="30">
        <v>45260</v>
      </c>
      <c r="C638" s="31" t="s">
        <v>1084</v>
      </c>
      <c r="D638" s="32" t="s">
        <v>2110</v>
      </c>
      <c r="E638" s="31" t="s">
        <v>249</v>
      </c>
      <c r="F638" s="31" t="s">
        <v>2119</v>
      </c>
      <c r="G638" s="158">
        <v>400.4</v>
      </c>
      <c r="H638" s="35" t="s">
        <v>2082</v>
      </c>
      <c r="J638" t="str">
        <f>VLOOKUP(E638,Ref.!E:F,2,0)</f>
        <v>Vale-Transporte</v>
      </c>
      <c r="K638">
        <f t="shared" si="14"/>
        <v>11</v>
      </c>
    </row>
    <row r="639" spans="1:11" hidden="1" x14ac:dyDescent="0.25">
      <c r="A639" s="30">
        <v>45260</v>
      </c>
      <c r="B639" s="30">
        <v>45260</v>
      </c>
      <c r="C639" s="31" t="s">
        <v>1084</v>
      </c>
      <c r="D639" s="32" t="s">
        <v>2110</v>
      </c>
      <c r="E639" s="31" t="s">
        <v>249</v>
      </c>
      <c r="F639" s="31" t="s">
        <v>2120</v>
      </c>
      <c r="G639" s="158">
        <v>200</v>
      </c>
      <c r="H639" s="35" t="s">
        <v>2082</v>
      </c>
      <c r="J639" t="str">
        <f>VLOOKUP(E639,Ref.!E:F,2,0)</f>
        <v>Vale-Transporte</v>
      </c>
      <c r="K639">
        <f t="shared" si="14"/>
        <v>11</v>
      </c>
    </row>
    <row r="640" spans="1:11" hidden="1" x14ac:dyDescent="0.25">
      <c r="A640" s="30">
        <v>45260</v>
      </c>
      <c r="B640" s="30">
        <v>45260</v>
      </c>
      <c r="C640" s="31" t="s">
        <v>1084</v>
      </c>
      <c r="D640" s="32" t="s">
        <v>2110</v>
      </c>
      <c r="E640" s="31" t="s">
        <v>249</v>
      </c>
      <c r="F640" s="31" t="s">
        <v>2121</v>
      </c>
      <c r="G640" s="158">
        <v>79.8</v>
      </c>
      <c r="H640" s="35" t="s">
        <v>2082</v>
      </c>
      <c r="J640" t="str">
        <f>VLOOKUP(E640,Ref.!E:F,2,0)</f>
        <v>Vale-Transporte</v>
      </c>
      <c r="K640">
        <f t="shared" si="14"/>
        <v>11</v>
      </c>
    </row>
    <row r="641" spans="1:11" hidden="1" x14ac:dyDescent="0.25">
      <c r="A641" s="152"/>
      <c r="B641" s="152"/>
      <c r="C641" s="153"/>
      <c r="D641" s="154"/>
      <c r="E641" s="153"/>
      <c r="F641" s="153"/>
      <c r="G641" s="155"/>
      <c r="H641" s="156"/>
      <c r="J641" t="e">
        <f>VLOOKUP(E641,Ref.!E:F,2,0)</f>
        <v>#N/A</v>
      </c>
      <c r="K641">
        <f t="shared" ref="K641" si="15">MONTH(A641)</f>
        <v>1</v>
      </c>
    </row>
    <row r="642" spans="1:11" hidden="1" x14ac:dyDescent="0.25">
      <c r="A642" s="152">
        <v>45279</v>
      </c>
      <c r="B642" s="152">
        <v>45291</v>
      </c>
      <c r="C642" s="153" t="s">
        <v>2210</v>
      </c>
      <c r="D642" s="154" t="s">
        <v>2211</v>
      </c>
      <c r="E642" s="153" t="s">
        <v>217</v>
      </c>
      <c r="F642" s="153" t="s">
        <v>2212</v>
      </c>
      <c r="G642" s="158">
        <v>447170.22000000003</v>
      </c>
      <c r="H642" s="35" t="s">
        <v>2356</v>
      </c>
      <c r="J642" t="str">
        <f>VLOOKUP(E642,Ref.!E:F,2,0)</f>
        <v>13º</v>
      </c>
      <c r="K642">
        <f t="shared" ref="K642:K673" si="16">MONTH(A642)</f>
        <v>12</v>
      </c>
    </row>
    <row r="643" spans="1:11" hidden="1" x14ac:dyDescent="0.25">
      <c r="A643" s="152">
        <v>45286</v>
      </c>
      <c r="B643" s="152">
        <v>45265</v>
      </c>
      <c r="C643" s="153" t="s">
        <v>1298</v>
      </c>
      <c r="D643" s="154">
        <v>6762644</v>
      </c>
      <c r="E643" s="153" t="s">
        <v>227</v>
      </c>
      <c r="F643" s="153" t="s">
        <v>2221</v>
      </c>
      <c r="G643" s="158">
        <v>14</v>
      </c>
      <c r="H643" s="35" t="s">
        <v>2360</v>
      </c>
      <c r="J643" t="str">
        <f>VLOOKUP(E643,Ref.!E:F,2,0)</f>
        <v>Benefícios</v>
      </c>
      <c r="K643">
        <f t="shared" si="16"/>
        <v>12</v>
      </c>
    </row>
    <row r="644" spans="1:11" hidden="1" x14ac:dyDescent="0.25">
      <c r="A644" s="152">
        <v>45288</v>
      </c>
      <c r="B644" s="152">
        <v>45288</v>
      </c>
      <c r="C644" s="153" t="s">
        <v>1035</v>
      </c>
      <c r="D644" s="154" t="s">
        <v>1046</v>
      </c>
      <c r="E644" s="153" t="s">
        <v>222</v>
      </c>
      <c r="F644" s="153" t="s">
        <v>2217</v>
      </c>
      <c r="G644" s="158">
        <v>132.57</v>
      </c>
      <c r="H644" s="35" t="s">
        <v>2357</v>
      </c>
      <c r="J644" t="str">
        <f>VLOOKUP(E644,Ref.!E:F,2,0)</f>
        <v>Benefícios</v>
      </c>
      <c r="K644">
        <f t="shared" si="16"/>
        <v>12</v>
      </c>
    </row>
    <row r="645" spans="1:11" hidden="1" x14ac:dyDescent="0.25">
      <c r="A645" s="152">
        <v>45287</v>
      </c>
      <c r="B645" s="152">
        <v>45287</v>
      </c>
      <c r="C645" s="153" t="s">
        <v>1035</v>
      </c>
      <c r="D645" s="154" t="s">
        <v>1046</v>
      </c>
      <c r="E645" s="153" t="s">
        <v>222</v>
      </c>
      <c r="F645" s="153" t="s">
        <v>2213</v>
      </c>
      <c r="G645" s="158">
        <v>442</v>
      </c>
      <c r="H645" s="35" t="s">
        <v>2358</v>
      </c>
      <c r="J645" t="str">
        <f>VLOOKUP(E645,Ref.!E:F,2,0)</f>
        <v>Benefícios</v>
      </c>
      <c r="K645">
        <f t="shared" si="16"/>
        <v>12</v>
      </c>
    </row>
    <row r="646" spans="1:11" hidden="1" x14ac:dyDescent="0.25">
      <c r="A646" s="152">
        <v>45287</v>
      </c>
      <c r="B646" s="152">
        <v>45287</v>
      </c>
      <c r="C646" s="153" t="s">
        <v>1035</v>
      </c>
      <c r="D646" s="154" t="s">
        <v>1046</v>
      </c>
      <c r="E646" s="153" t="s">
        <v>222</v>
      </c>
      <c r="F646" s="153" t="s">
        <v>2214</v>
      </c>
      <c r="G646" s="158">
        <v>442</v>
      </c>
      <c r="H646" s="35" t="s">
        <v>2358</v>
      </c>
      <c r="J646" t="str">
        <f>VLOOKUP(E646,Ref.!E:F,2,0)</f>
        <v>Benefícios</v>
      </c>
      <c r="K646">
        <f t="shared" si="16"/>
        <v>12</v>
      </c>
    </row>
    <row r="647" spans="1:11" hidden="1" x14ac:dyDescent="0.25">
      <c r="A647" s="152">
        <v>45288</v>
      </c>
      <c r="B647" s="152">
        <v>45288</v>
      </c>
      <c r="C647" s="153" t="s">
        <v>1035</v>
      </c>
      <c r="D647" s="154" t="s">
        <v>1046</v>
      </c>
      <c r="E647" s="153" t="s">
        <v>222</v>
      </c>
      <c r="F647" s="153" t="s">
        <v>2215</v>
      </c>
      <c r="G647" s="158">
        <v>442</v>
      </c>
      <c r="H647" s="35" t="s">
        <v>2357</v>
      </c>
      <c r="J647" t="str">
        <f>VLOOKUP(E647,Ref.!E:F,2,0)</f>
        <v>Benefícios</v>
      </c>
      <c r="K647">
        <f t="shared" si="16"/>
        <v>12</v>
      </c>
    </row>
    <row r="648" spans="1:11" hidden="1" x14ac:dyDescent="0.25">
      <c r="A648" s="152">
        <v>45275</v>
      </c>
      <c r="B648" s="152">
        <v>45275</v>
      </c>
      <c r="C648" s="153" t="s">
        <v>1035</v>
      </c>
      <c r="D648" s="154" t="s">
        <v>1046</v>
      </c>
      <c r="E648" s="153" t="s">
        <v>222</v>
      </c>
      <c r="F648" s="153" t="s">
        <v>2219</v>
      </c>
      <c r="G648" s="158">
        <v>685.1</v>
      </c>
      <c r="H648" s="35" t="s">
        <v>2359</v>
      </c>
      <c r="J648" t="str">
        <f>VLOOKUP(E648,Ref.!E:F,2,0)</f>
        <v>Benefícios</v>
      </c>
      <c r="K648">
        <f t="shared" si="16"/>
        <v>12</v>
      </c>
    </row>
    <row r="649" spans="1:11" hidden="1" x14ac:dyDescent="0.25">
      <c r="A649" s="152">
        <v>45288</v>
      </c>
      <c r="B649" s="152">
        <v>45288</v>
      </c>
      <c r="C649" s="153" t="s">
        <v>1035</v>
      </c>
      <c r="D649" s="154" t="s">
        <v>1046</v>
      </c>
      <c r="E649" s="153" t="s">
        <v>222</v>
      </c>
      <c r="F649" s="153" t="s">
        <v>2216</v>
      </c>
      <c r="G649" s="158">
        <v>758.09</v>
      </c>
      <c r="H649" s="35" t="s">
        <v>2357</v>
      </c>
      <c r="J649" t="str">
        <f>VLOOKUP(E649,Ref.!E:F,2,0)</f>
        <v>Benefícios</v>
      </c>
      <c r="K649">
        <f t="shared" si="16"/>
        <v>12</v>
      </c>
    </row>
    <row r="650" spans="1:11" hidden="1" x14ac:dyDescent="0.25">
      <c r="A650" s="152">
        <v>45288</v>
      </c>
      <c r="B650" s="152">
        <v>45288</v>
      </c>
      <c r="C650" s="153" t="s">
        <v>1035</v>
      </c>
      <c r="D650" s="154" t="s">
        <v>1046</v>
      </c>
      <c r="E650" s="153" t="s">
        <v>222</v>
      </c>
      <c r="F650" s="153" t="s">
        <v>2218</v>
      </c>
      <c r="G650" s="158">
        <v>2762.5</v>
      </c>
      <c r="H650" s="35" t="s">
        <v>2357</v>
      </c>
      <c r="J650" t="str">
        <f>VLOOKUP(E650,Ref.!E:F,2,0)</f>
        <v>Benefícios</v>
      </c>
      <c r="K650">
        <f t="shared" si="16"/>
        <v>12</v>
      </c>
    </row>
    <row r="651" spans="1:11" hidden="1" x14ac:dyDescent="0.25">
      <c r="A651" s="152">
        <v>45286</v>
      </c>
      <c r="B651" s="152">
        <v>45265</v>
      </c>
      <c r="C651" s="153" t="s">
        <v>1298</v>
      </c>
      <c r="D651" s="154">
        <v>6762644</v>
      </c>
      <c r="E651" s="153" t="s">
        <v>227</v>
      </c>
      <c r="F651" s="153" t="s">
        <v>2220</v>
      </c>
      <c r="G651" s="158">
        <v>35052</v>
      </c>
      <c r="H651" s="35" t="s">
        <v>2360</v>
      </c>
      <c r="J651" t="str">
        <f>VLOOKUP(E651,Ref.!E:F,2,0)</f>
        <v>Benefícios</v>
      </c>
      <c r="K651">
        <f t="shared" si="16"/>
        <v>12</v>
      </c>
    </row>
    <row r="652" spans="1:11" hidden="1" x14ac:dyDescent="0.25">
      <c r="A652" s="152">
        <v>45288</v>
      </c>
      <c r="B652" s="152">
        <v>45291</v>
      </c>
      <c r="C652" s="153" t="s">
        <v>2328</v>
      </c>
      <c r="D652" s="154" t="s">
        <v>2327</v>
      </c>
      <c r="E652" s="153" t="s">
        <v>1051</v>
      </c>
      <c r="F652" s="153" t="s">
        <v>2163</v>
      </c>
      <c r="G652" s="158">
        <v>-11.99</v>
      </c>
      <c r="H652" s="35" t="s">
        <v>2329</v>
      </c>
      <c r="J652" t="str">
        <f>VLOOKUP(E652,Ref.!E:F,2,0)</f>
        <v>Despesas Financeiras</v>
      </c>
      <c r="K652">
        <f t="shared" si="16"/>
        <v>12</v>
      </c>
    </row>
    <row r="653" spans="1:11" hidden="1" x14ac:dyDescent="0.25">
      <c r="A653" s="152">
        <v>45281</v>
      </c>
      <c r="B653" s="152">
        <v>45260</v>
      </c>
      <c r="C653" s="153" t="s">
        <v>1791</v>
      </c>
      <c r="D653" s="154">
        <v>361</v>
      </c>
      <c r="E653" s="153" t="s">
        <v>1051</v>
      </c>
      <c r="F653" s="153" t="s">
        <v>2164</v>
      </c>
      <c r="G653" s="158">
        <v>-5.84</v>
      </c>
      <c r="H653" s="35" t="s">
        <v>2330</v>
      </c>
      <c r="J653" t="str">
        <f>VLOOKUP(E653,Ref.!E:F,2,0)</f>
        <v>Despesas Financeiras</v>
      </c>
      <c r="K653">
        <f t="shared" si="16"/>
        <v>12</v>
      </c>
    </row>
    <row r="654" spans="1:11" hidden="1" x14ac:dyDescent="0.25">
      <c r="A654" s="152">
        <v>45261</v>
      </c>
      <c r="B654" s="152">
        <v>45225</v>
      </c>
      <c r="C654" s="153" t="s">
        <v>1791</v>
      </c>
      <c r="D654" s="154" t="s">
        <v>2165</v>
      </c>
      <c r="E654" s="153" t="s">
        <v>1051</v>
      </c>
      <c r="F654" s="153" t="s">
        <v>2156</v>
      </c>
      <c r="G654" s="158">
        <v>2.27</v>
      </c>
      <c r="H654" s="35" t="s">
        <v>2331</v>
      </c>
      <c r="J654" t="str">
        <f>VLOOKUP(E654,Ref.!E:F,2,0)</f>
        <v>Despesas Financeiras</v>
      </c>
      <c r="K654">
        <f t="shared" si="16"/>
        <v>12</v>
      </c>
    </row>
    <row r="655" spans="1:11" hidden="1" x14ac:dyDescent="0.25">
      <c r="A655" s="152">
        <v>45287</v>
      </c>
      <c r="B655" s="152">
        <v>45225</v>
      </c>
      <c r="C655" s="153" t="s">
        <v>1799</v>
      </c>
      <c r="D655" s="154" t="s">
        <v>2196</v>
      </c>
      <c r="E655" s="153" t="s">
        <v>1051</v>
      </c>
      <c r="F655" s="153" t="s">
        <v>2197</v>
      </c>
      <c r="G655" s="158">
        <v>9.7200000000000006</v>
      </c>
      <c r="H655" s="35" t="s">
        <v>2332</v>
      </c>
      <c r="J655" t="str">
        <f>VLOOKUP(E655,Ref.!E:F,2,0)</f>
        <v>Despesas Financeiras</v>
      </c>
      <c r="K655">
        <f t="shared" si="16"/>
        <v>12</v>
      </c>
    </row>
    <row r="656" spans="1:11" hidden="1" x14ac:dyDescent="0.25">
      <c r="A656" s="152">
        <v>45266</v>
      </c>
      <c r="B656" s="152">
        <v>45260</v>
      </c>
      <c r="C656" s="153" t="s">
        <v>1284</v>
      </c>
      <c r="D656" s="154" t="s">
        <v>2223</v>
      </c>
      <c r="E656" s="153" t="s">
        <v>230</v>
      </c>
      <c r="F656" s="153" t="s">
        <v>2224</v>
      </c>
      <c r="G656" s="158">
        <v>3632.38</v>
      </c>
      <c r="H656" s="35" t="s">
        <v>2334</v>
      </c>
      <c r="J656" t="str">
        <f>VLOOKUP(E656,Ref.!E:F,2,0)</f>
        <v>Empréstimo Consignado</v>
      </c>
      <c r="K656">
        <f t="shared" si="16"/>
        <v>12</v>
      </c>
    </row>
    <row r="657" spans="1:11" hidden="1" x14ac:dyDescent="0.25">
      <c r="A657" s="152">
        <v>45268</v>
      </c>
      <c r="B657" s="152">
        <v>45260</v>
      </c>
      <c r="C657" s="153" t="s">
        <v>2222</v>
      </c>
      <c r="D657" s="154" t="s">
        <v>2223</v>
      </c>
      <c r="E657" s="153" t="s">
        <v>230</v>
      </c>
      <c r="F657" s="153" t="s">
        <v>2224</v>
      </c>
      <c r="G657" s="158">
        <v>13828.32</v>
      </c>
      <c r="H657" s="35" t="s">
        <v>2361</v>
      </c>
      <c r="J657" t="str">
        <f>VLOOKUP(E657,Ref.!E:F,2,0)</f>
        <v>Empréstimo Consignado</v>
      </c>
      <c r="K657">
        <f t="shared" si="16"/>
        <v>12</v>
      </c>
    </row>
    <row r="658" spans="1:11" hidden="1" x14ac:dyDescent="0.25">
      <c r="A658" s="152">
        <v>45265</v>
      </c>
      <c r="B658" s="152">
        <v>45260</v>
      </c>
      <c r="C658" s="153" t="s">
        <v>1007</v>
      </c>
      <c r="D658" s="154" t="s">
        <v>2223</v>
      </c>
      <c r="E658" s="153" t="s">
        <v>230</v>
      </c>
      <c r="F658" s="153" t="s">
        <v>2225</v>
      </c>
      <c r="G658" s="158">
        <v>26632.420000000002</v>
      </c>
      <c r="H658" s="35" t="s">
        <v>2362</v>
      </c>
      <c r="J658" t="str">
        <f>VLOOKUP(E658,Ref.!E:F,2,0)</f>
        <v>Empréstimo Consignado</v>
      </c>
      <c r="K658">
        <f t="shared" si="16"/>
        <v>12</v>
      </c>
    </row>
    <row r="659" spans="1:11" hidden="1" x14ac:dyDescent="0.25">
      <c r="A659" s="152">
        <v>45267</v>
      </c>
      <c r="B659" s="152">
        <v>45260</v>
      </c>
      <c r="C659" s="153" t="s">
        <v>980</v>
      </c>
      <c r="D659" s="154" t="s">
        <v>2228</v>
      </c>
      <c r="E659" s="153" t="s">
        <v>234</v>
      </c>
      <c r="F659" s="153" t="s">
        <v>2229</v>
      </c>
      <c r="G659" s="158">
        <v>1626.8700000000001</v>
      </c>
      <c r="H659" s="35" t="s">
        <v>2366</v>
      </c>
      <c r="J659" t="str">
        <f>VLOOKUP(E659,Ref.!E:F,2,0)</f>
        <v>Encargos Sociais</v>
      </c>
      <c r="K659">
        <f t="shared" si="16"/>
        <v>12</v>
      </c>
    </row>
    <row r="660" spans="1:11" hidden="1" x14ac:dyDescent="0.25">
      <c r="A660" s="152">
        <v>45280</v>
      </c>
      <c r="B660" s="152">
        <v>45260</v>
      </c>
      <c r="C660" s="153" t="s">
        <v>993</v>
      </c>
      <c r="D660" s="154" t="s">
        <v>2238</v>
      </c>
      <c r="E660" s="153" t="s">
        <v>237</v>
      </c>
      <c r="F660" s="153" t="s">
        <v>2239</v>
      </c>
      <c r="G660" s="158">
        <v>105611.57</v>
      </c>
      <c r="H660" s="35" t="s">
        <v>2372</v>
      </c>
      <c r="J660" t="str">
        <f>VLOOKUP(E660,Ref.!E:F,2,0)</f>
        <v>Encargos Sociais</v>
      </c>
      <c r="K660">
        <f t="shared" si="16"/>
        <v>12</v>
      </c>
    </row>
    <row r="661" spans="1:11" hidden="1" x14ac:dyDescent="0.25">
      <c r="A661" s="152">
        <v>45280</v>
      </c>
      <c r="B661" s="152">
        <v>45260</v>
      </c>
      <c r="C661" s="153" t="s">
        <v>996</v>
      </c>
      <c r="D661" s="154" t="s">
        <v>2240</v>
      </c>
      <c r="E661" s="153" t="s">
        <v>239</v>
      </c>
      <c r="F661" s="153" t="s">
        <v>1296</v>
      </c>
      <c r="G661" s="158">
        <v>107362.92</v>
      </c>
      <c r="H661" s="35" t="s">
        <v>2373</v>
      </c>
      <c r="J661" t="str">
        <f>VLOOKUP(E661,Ref.!E:F,2,0)</f>
        <v>Encargos Sociais</v>
      </c>
      <c r="K661">
        <f t="shared" si="16"/>
        <v>12</v>
      </c>
    </row>
    <row r="662" spans="1:11" hidden="1" x14ac:dyDescent="0.25">
      <c r="A662" s="152">
        <v>45280</v>
      </c>
      <c r="B662" s="152">
        <v>45260</v>
      </c>
      <c r="C662" s="153" t="s">
        <v>993</v>
      </c>
      <c r="D662" s="154" t="s">
        <v>2237</v>
      </c>
      <c r="E662" s="153" t="s">
        <v>237</v>
      </c>
      <c r="F662" s="153" t="s">
        <v>1294</v>
      </c>
      <c r="G662" s="158">
        <v>156544.6</v>
      </c>
      <c r="H662" s="35" t="s">
        <v>2372</v>
      </c>
      <c r="J662" t="str">
        <f>VLOOKUP(E662,Ref.!E:F,2,0)</f>
        <v>Encargos Sociais</v>
      </c>
      <c r="K662">
        <f t="shared" si="16"/>
        <v>12</v>
      </c>
    </row>
    <row r="663" spans="1:11" hidden="1" x14ac:dyDescent="0.25">
      <c r="A663" s="152">
        <v>45267</v>
      </c>
      <c r="B663" s="152">
        <v>45260</v>
      </c>
      <c r="C663" s="153" t="s">
        <v>980</v>
      </c>
      <c r="D663" s="154" t="s">
        <v>2226</v>
      </c>
      <c r="E663" s="153" t="s">
        <v>234</v>
      </c>
      <c r="F663" s="153" t="s">
        <v>2227</v>
      </c>
      <c r="G663" s="158">
        <v>166029.66</v>
      </c>
      <c r="H663" s="35" t="s">
        <v>2366</v>
      </c>
      <c r="J663" t="str">
        <f>VLOOKUP(E663,Ref.!E:F,2,0)</f>
        <v>Encargos Sociais</v>
      </c>
      <c r="K663">
        <f t="shared" si="16"/>
        <v>12</v>
      </c>
    </row>
    <row r="664" spans="1:11" hidden="1" x14ac:dyDescent="0.25">
      <c r="A664" s="152">
        <v>45271</v>
      </c>
      <c r="B664" s="152">
        <v>45291</v>
      </c>
      <c r="C664" s="153" t="s">
        <v>990</v>
      </c>
      <c r="D664" s="154" t="s">
        <v>2092</v>
      </c>
      <c r="E664" s="153" t="s">
        <v>232</v>
      </c>
      <c r="F664" s="153" t="s">
        <v>992</v>
      </c>
      <c r="G664" s="158">
        <v>53.59</v>
      </c>
      <c r="H664" s="35" t="s">
        <v>2363</v>
      </c>
      <c r="J664" t="str">
        <f>VLOOKUP(E664,Ref.!E:F,2,0)</f>
        <v>Férias</v>
      </c>
      <c r="K664">
        <f t="shared" si="16"/>
        <v>12</v>
      </c>
    </row>
    <row r="665" spans="1:11" hidden="1" x14ac:dyDescent="0.25">
      <c r="A665" s="152">
        <v>45278</v>
      </c>
      <c r="B665" s="152">
        <v>45291</v>
      </c>
      <c r="C665" s="153" t="s">
        <v>990</v>
      </c>
      <c r="D665" s="154" t="s">
        <v>2092</v>
      </c>
      <c r="E665" s="153" t="s">
        <v>232</v>
      </c>
      <c r="F665" s="153" t="s">
        <v>992</v>
      </c>
      <c r="G665" s="158">
        <v>11147.73</v>
      </c>
      <c r="H665" s="35" t="s">
        <v>2364</v>
      </c>
      <c r="J665" t="str">
        <f>VLOOKUP(E665,Ref.!E:F,2,0)</f>
        <v>Férias</v>
      </c>
      <c r="K665">
        <f t="shared" si="16"/>
        <v>12</v>
      </c>
    </row>
    <row r="666" spans="1:11" hidden="1" x14ac:dyDescent="0.25">
      <c r="A666" s="152">
        <v>45268</v>
      </c>
      <c r="B666" s="152">
        <v>45291</v>
      </c>
      <c r="C666" s="153" t="s">
        <v>990</v>
      </c>
      <c r="D666" s="154" t="s">
        <v>2092</v>
      </c>
      <c r="E666" s="153" t="s">
        <v>232</v>
      </c>
      <c r="F666" s="153" t="s">
        <v>1024</v>
      </c>
      <c r="G666" s="158">
        <v>11201.03</v>
      </c>
      <c r="H666" s="35" t="s">
        <v>2361</v>
      </c>
      <c r="J666" t="str">
        <f>VLOOKUP(E666,Ref.!E:F,2,0)</f>
        <v>Férias</v>
      </c>
      <c r="K666">
        <f t="shared" si="16"/>
        <v>12</v>
      </c>
    </row>
    <row r="667" spans="1:11" hidden="1" x14ac:dyDescent="0.25">
      <c r="A667" s="152">
        <v>45288</v>
      </c>
      <c r="B667" s="152">
        <v>45291</v>
      </c>
      <c r="C667" s="153" t="s">
        <v>990</v>
      </c>
      <c r="D667" s="154" t="s">
        <v>2092</v>
      </c>
      <c r="E667" s="153" t="s">
        <v>232</v>
      </c>
      <c r="F667" s="153" t="s">
        <v>992</v>
      </c>
      <c r="G667" s="158">
        <v>44153.42</v>
      </c>
      <c r="H667" s="35" t="s">
        <v>2365</v>
      </c>
      <c r="J667" t="str">
        <f>VLOOKUP(E667,Ref.!E:F,2,0)</f>
        <v>Férias</v>
      </c>
      <c r="K667">
        <f t="shared" si="16"/>
        <v>12</v>
      </c>
    </row>
    <row r="668" spans="1:11" hidden="1" x14ac:dyDescent="0.25">
      <c r="A668" s="152">
        <v>45273</v>
      </c>
      <c r="B668" s="152">
        <v>45236</v>
      </c>
      <c r="C668" s="153" t="s">
        <v>1531</v>
      </c>
      <c r="D668" s="154">
        <v>1791262</v>
      </c>
      <c r="E668" s="153" t="s">
        <v>191</v>
      </c>
      <c r="F668" s="153" t="s">
        <v>2049</v>
      </c>
      <c r="G668" s="158">
        <v>2649.6</v>
      </c>
      <c r="H668" s="35" t="s">
        <v>2335</v>
      </c>
      <c r="J668" t="str">
        <f>VLOOKUP(E668,Ref.!E:F,2,0)</f>
        <v>Higiene e Limpeza</v>
      </c>
      <c r="K668">
        <f t="shared" si="16"/>
        <v>12</v>
      </c>
    </row>
    <row r="669" spans="1:11" hidden="1" x14ac:dyDescent="0.25">
      <c r="A669" s="152">
        <v>45268</v>
      </c>
      <c r="B669" s="152">
        <v>45239</v>
      </c>
      <c r="C669" s="153" t="s">
        <v>1367</v>
      </c>
      <c r="D669" s="154">
        <v>1636</v>
      </c>
      <c r="E669" s="153" t="s">
        <v>191</v>
      </c>
      <c r="F669" s="153" t="s">
        <v>2185</v>
      </c>
      <c r="G669" s="158">
        <v>3111.5</v>
      </c>
      <c r="H669" s="35" t="s">
        <v>2336</v>
      </c>
      <c r="J669" t="str">
        <f>VLOOKUP(E669,Ref.!E:F,2,0)</f>
        <v>Higiene e Limpeza</v>
      </c>
      <c r="K669">
        <f t="shared" si="16"/>
        <v>12</v>
      </c>
    </row>
    <row r="670" spans="1:11" hidden="1" x14ac:dyDescent="0.25">
      <c r="A670" s="152">
        <v>45282</v>
      </c>
      <c r="B670" s="152">
        <v>45253</v>
      </c>
      <c r="C670" s="153" t="s">
        <v>2050</v>
      </c>
      <c r="D670" s="154">
        <v>24377</v>
      </c>
      <c r="E670" s="153" t="s">
        <v>191</v>
      </c>
      <c r="F670" s="153" t="s">
        <v>2296</v>
      </c>
      <c r="G670" s="158">
        <v>3500</v>
      </c>
      <c r="H670" s="35" t="s">
        <v>2337</v>
      </c>
      <c r="J670" t="str">
        <f>VLOOKUP(E670,Ref.!E:F,2,0)</f>
        <v>Higiene e Limpeza</v>
      </c>
      <c r="K670">
        <f t="shared" si="16"/>
        <v>12</v>
      </c>
    </row>
    <row r="671" spans="1:11" hidden="1" x14ac:dyDescent="0.25">
      <c r="A671" s="152">
        <v>45282</v>
      </c>
      <c r="B671" s="152">
        <v>45257</v>
      </c>
      <c r="C671" s="153" t="s">
        <v>2050</v>
      </c>
      <c r="D671" s="154">
        <v>24479</v>
      </c>
      <c r="E671" s="153" t="s">
        <v>191</v>
      </c>
      <c r="F671" s="153" t="s">
        <v>2296</v>
      </c>
      <c r="G671" s="158">
        <v>3500</v>
      </c>
      <c r="H671" s="35" t="s">
        <v>2337</v>
      </c>
      <c r="J671" t="str">
        <f>VLOOKUP(E671,Ref.!E:F,2,0)</f>
        <v>Higiene e Limpeza</v>
      </c>
      <c r="K671">
        <f t="shared" si="16"/>
        <v>12</v>
      </c>
    </row>
    <row r="672" spans="1:11" hidden="1" x14ac:dyDescent="0.25">
      <c r="A672" s="152">
        <v>45286</v>
      </c>
      <c r="B672" s="152">
        <v>45254</v>
      </c>
      <c r="C672" s="153" t="s">
        <v>1531</v>
      </c>
      <c r="D672" s="154">
        <v>1798218</v>
      </c>
      <c r="E672" s="153" t="s">
        <v>191</v>
      </c>
      <c r="F672" s="153" t="s">
        <v>2307</v>
      </c>
      <c r="G672" s="158">
        <v>3504</v>
      </c>
      <c r="H672" s="35" t="s">
        <v>2338</v>
      </c>
      <c r="J672" t="str">
        <f>VLOOKUP(E672,Ref.!E:F,2,0)</f>
        <v>Higiene e Limpeza</v>
      </c>
      <c r="K672">
        <f t="shared" si="16"/>
        <v>12</v>
      </c>
    </row>
    <row r="673" spans="1:11" hidden="1" x14ac:dyDescent="0.25">
      <c r="A673" s="152">
        <v>45286</v>
      </c>
      <c r="B673" s="152">
        <v>45254</v>
      </c>
      <c r="C673" s="153" t="s">
        <v>1531</v>
      </c>
      <c r="D673" s="154">
        <v>1798222</v>
      </c>
      <c r="E673" s="153" t="s">
        <v>191</v>
      </c>
      <c r="F673" s="153" t="s">
        <v>2307</v>
      </c>
      <c r="G673" s="158">
        <v>3504</v>
      </c>
      <c r="H673" s="35" t="s">
        <v>2338</v>
      </c>
      <c r="J673" t="str">
        <f>VLOOKUP(E673,Ref.!E:F,2,0)</f>
        <v>Higiene e Limpeza</v>
      </c>
      <c r="K673">
        <f t="shared" si="16"/>
        <v>12</v>
      </c>
    </row>
    <row r="674" spans="1:11" hidden="1" x14ac:dyDescent="0.25">
      <c r="A674" s="152">
        <v>45279</v>
      </c>
      <c r="B674" s="152">
        <v>45226</v>
      </c>
      <c r="C674" s="153" t="s">
        <v>1756</v>
      </c>
      <c r="D674" s="154">
        <v>1374</v>
      </c>
      <c r="E674" s="153" t="s">
        <v>191</v>
      </c>
      <c r="F674" s="153" t="s">
        <v>2265</v>
      </c>
      <c r="G674" s="158">
        <v>3627</v>
      </c>
      <c r="H674" s="35" t="s">
        <v>2339</v>
      </c>
      <c r="J674" t="str">
        <f>VLOOKUP(E674,Ref.!E:F,2,0)</f>
        <v>Higiene e Limpeza</v>
      </c>
      <c r="K674">
        <f t="shared" ref="K674:K705" si="17">MONTH(A674)</f>
        <v>12</v>
      </c>
    </row>
    <row r="675" spans="1:11" hidden="1" x14ac:dyDescent="0.25">
      <c r="A675" s="152">
        <v>45279</v>
      </c>
      <c r="B675" s="152">
        <v>45244</v>
      </c>
      <c r="C675" s="153" t="s">
        <v>1756</v>
      </c>
      <c r="D675" s="154">
        <v>1403</v>
      </c>
      <c r="E675" s="153" t="s">
        <v>191</v>
      </c>
      <c r="F675" s="153" t="s">
        <v>2276</v>
      </c>
      <c r="G675" s="158">
        <v>20553</v>
      </c>
      <c r="H675" s="35" t="s">
        <v>2339</v>
      </c>
      <c r="J675" t="str">
        <f>VLOOKUP(E675,Ref.!E:F,2,0)</f>
        <v>Higiene e Limpeza</v>
      </c>
      <c r="K675">
        <f t="shared" si="17"/>
        <v>12</v>
      </c>
    </row>
    <row r="676" spans="1:11" hidden="1" x14ac:dyDescent="0.25">
      <c r="A676" s="152">
        <v>45279</v>
      </c>
      <c r="B676" s="152">
        <v>45244</v>
      </c>
      <c r="C676" s="153" t="s">
        <v>1756</v>
      </c>
      <c r="D676" s="154">
        <v>1404</v>
      </c>
      <c r="E676" s="153" t="s">
        <v>191</v>
      </c>
      <c r="F676" s="153" t="s">
        <v>2277</v>
      </c>
      <c r="G676" s="158">
        <v>24180</v>
      </c>
      <c r="H676" s="35" t="s">
        <v>2339</v>
      </c>
      <c r="J676" t="str">
        <f>VLOOKUP(E676,Ref.!E:F,2,0)</f>
        <v>Higiene e Limpeza</v>
      </c>
      <c r="K676">
        <f t="shared" si="17"/>
        <v>12</v>
      </c>
    </row>
    <row r="677" spans="1:11" hidden="1" x14ac:dyDescent="0.25">
      <c r="A677" s="152">
        <v>45272</v>
      </c>
      <c r="B677" s="152">
        <v>45243</v>
      </c>
      <c r="C677" s="153" t="s">
        <v>1422</v>
      </c>
      <c r="D677" s="154">
        <v>156568</v>
      </c>
      <c r="E677" s="153" t="s">
        <v>1182</v>
      </c>
      <c r="F677" s="153" t="s">
        <v>2194</v>
      </c>
      <c r="G677" s="158">
        <v>1632</v>
      </c>
      <c r="H677" s="35" t="s">
        <v>2340</v>
      </c>
      <c r="J677" t="str">
        <f>VLOOKUP(E677,Ref.!E:F,2,0)</f>
        <v>Material Médico e Hospitalar</v>
      </c>
      <c r="K677">
        <f t="shared" si="17"/>
        <v>12</v>
      </c>
    </row>
    <row r="678" spans="1:11" hidden="1" x14ac:dyDescent="0.25">
      <c r="A678" s="152">
        <v>45279</v>
      </c>
      <c r="B678" s="152">
        <v>45225</v>
      </c>
      <c r="C678" s="153" t="s">
        <v>2065</v>
      </c>
      <c r="D678" s="154">
        <v>137989</v>
      </c>
      <c r="E678" s="153" t="s">
        <v>1182</v>
      </c>
      <c r="F678" s="153" t="s">
        <v>2066</v>
      </c>
      <c r="G678" s="158">
        <v>2595</v>
      </c>
      <c r="H678" s="35" t="s">
        <v>2341</v>
      </c>
      <c r="J678" t="str">
        <f>VLOOKUP(E678,Ref.!E:F,2,0)</f>
        <v>Material Médico e Hospitalar</v>
      </c>
      <c r="K678">
        <f t="shared" si="17"/>
        <v>12</v>
      </c>
    </row>
    <row r="679" spans="1:11" hidden="1" x14ac:dyDescent="0.25">
      <c r="A679" s="152">
        <v>45279</v>
      </c>
      <c r="B679" s="152">
        <v>45225</v>
      </c>
      <c r="C679" s="153" t="s">
        <v>1389</v>
      </c>
      <c r="D679" s="154">
        <v>134112</v>
      </c>
      <c r="E679" s="153" t="s">
        <v>1182</v>
      </c>
      <c r="F679" s="153" t="s">
        <v>2264</v>
      </c>
      <c r="G679" s="158">
        <v>3000</v>
      </c>
      <c r="H679" s="35" t="s">
        <v>2342</v>
      </c>
      <c r="J679" t="str">
        <f>VLOOKUP(E679,Ref.!E:F,2,0)</f>
        <v>Material Médico e Hospitalar</v>
      </c>
      <c r="K679">
        <f t="shared" si="17"/>
        <v>12</v>
      </c>
    </row>
    <row r="680" spans="1:11" hidden="1" x14ac:dyDescent="0.25">
      <c r="A680" s="152">
        <v>45278</v>
      </c>
      <c r="B680" s="152">
        <v>45229</v>
      </c>
      <c r="C680" s="153" t="s">
        <v>2065</v>
      </c>
      <c r="D680" s="154">
        <v>138023</v>
      </c>
      <c r="E680" s="153" t="s">
        <v>1182</v>
      </c>
      <c r="F680" s="153" t="s">
        <v>2209</v>
      </c>
      <c r="G680" s="158">
        <v>3135</v>
      </c>
      <c r="H680" s="35" t="s">
        <v>2343</v>
      </c>
      <c r="J680" t="str">
        <f>VLOOKUP(E680,Ref.!E:F,2,0)</f>
        <v>Material Médico e Hospitalar</v>
      </c>
      <c r="K680">
        <f t="shared" si="17"/>
        <v>12</v>
      </c>
    </row>
    <row r="681" spans="1:11" hidden="1" x14ac:dyDescent="0.25">
      <c r="A681" s="152">
        <v>45279</v>
      </c>
      <c r="B681" s="152">
        <v>45223</v>
      </c>
      <c r="C681" s="153" t="s">
        <v>1383</v>
      </c>
      <c r="D681" s="154">
        <v>164355</v>
      </c>
      <c r="E681" s="153" t="s">
        <v>1182</v>
      </c>
      <c r="F681" s="153" t="s">
        <v>2266</v>
      </c>
      <c r="G681" s="158">
        <v>3965.2000000000003</v>
      </c>
      <c r="H681" s="35" t="s">
        <v>2341</v>
      </c>
      <c r="J681" t="str">
        <f>VLOOKUP(E681,Ref.!E:F,2,0)</f>
        <v>Material Médico e Hospitalar</v>
      </c>
      <c r="K681">
        <f t="shared" si="17"/>
        <v>12</v>
      </c>
    </row>
    <row r="682" spans="1:11" hidden="1" x14ac:dyDescent="0.25">
      <c r="A682" s="152">
        <v>45273</v>
      </c>
      <c r="B682" s="152">
        <v>45244</v>
      </c>
      <c r="C682" s="153" t="s">
        <v>1403</v>
      </c>
      <c r="D682" s="154">
        <v>261790</v>
      </c>
      <c r="E682" s="153" t="s">
        <v>1182</v>
      </c>
      <c r="F682" s="153" t="s">
        <v>2202</v>
      </c>
      <c r="G682" s="158">
        <v>4155.2</v>
      </c>
      <c r="H682" s="35" t="s">
        <v>2344</v>
      </c>
      <c r="J682" t="str">
        <f>VLOOKUP(E682,Ref.!E:F,2,0)</f>
        <v>Material Médico e Hospitalar</v>
      </c>
      <c r="K682">
        <f t="shared" si="17"/>
        <v>12</v>
      </c>
    </row>
    <row r="683" spans="1:11" hidden="1" x14ac:dyDescent="0.25">
      <c r="A683" s="152">
        <v>45275</v>
      </c>
      <c r="B683" s="152">
        <v>45224</v>
      </c>
      <c r="C683" s="153" t="s">
        <v>1401</v>
      </c>
      <c r="D683" s="154">
        <v>197050</v>
      </c>
      <c r="E683" s="153" t="s">
        <v>1182</v>
      </c>
      <c r="F683" s="153" t="s">
        <v>2206</v>
      </c>
      <c r="G683" s="158">
        <v>4500</v>
      </c>
      <c r="H683" s="35" t="s">
        <v>2345</v>
      </c>
      <c r="J683" t="str">
        <f>VLOOKUP(E683,Ref.!E:F,2,0)</f>
        <v>Material Médico e Hospitalar</v>
      </c>
      <c r="K683">
        <f t="shared" si="17"/>
        <v>12</v>
      </c>
    </row>
    <row r="684" spans="1:11" hidden="1" x14ac:dyDescent="0.25">
      <c r="A684" s="152">
        <v>45281</v>
      </c>
      <c r="B684" s="152">
        <v>45252</v>
      </c>
      <c r="C684" s="153" t="s">
        <v>1401</v>
      </c>
      <c r="D684" s="154">
        <v>200926</v>
      </c>
      <c r="E684" s="153" t="s">
        <v>1182</v>
      </c>
      <c r="F684" s="153" t="s">
        <v>2206</v>
      </c>
      <c r="G684" s="158">
        <v>4500</v>
      </c>
      <c r="H684" s="35" t="s">
        <v>2346</v>
      </c>
      <c r="J684" t="str">
        <f>VLOOKUP(E684,Ref.!E:F,2,0)</f>
        <v>Material Médico e Hospitalar</v>
      </c>
      <c r="K684">
        <f t="shared" si="17"/>
        <v>12</v>
      </c>
    </row>
    <row r="685" spans="1:11" hidden="1" x14ac:dyDescent="0.25">
      <c r="A685" s="152">
        <v>45286</v>
      </c>
      <c r="B685" s="152">
        <v>45253</v>
      </c>
      <c r="C685" s="153" t="s">
        <v>1830</v>
      </c>
      <c r="D685" s="154">
        <v>462857</v>
      </c>
      <c r="E685" s="153" t="s">
        <v>1182</v>
      </c>
      <c r="F685" s="153" t="s">
        <v>2055</v>
      </c>
      <c r="G685" s="158">
        <v>4600</v>
      </c>
      <c r="H685" s="35" t="s">
        <v>2347</v>
      </c>
      <c r="J685" t="str">
        <f>VLOOKUP(E685,Ref.!E:F,2,0)</f>
        <v>Material Médico e Hospitalar</v>
      </c>
      <c r="K685">
        <f t="shared" si="17"/>
        <v>12</v>
      </c>
    </row>
    <row r="686" spans="1:11" hidden="1" x14ac:dyDescent="0.25">
      <c r="A686" s="152">
        <v>45274</v>
      </c>
      <c r="B686" s="152">
        <v>45244</v>
      </c>
      <c r="C686" s="153" t="s">
        <v>1457</v>
      </c>
      <c r="D686" s="154">
        <v>6879</v>
      </c>
      <c r="E686" s="153" t="s">
        <v>1182</v>
      </c>
      <c r="F686" s="153" t="s">
        <v>2058</v>
      </c>
      <c r="G686" s="158">
        <v>4620</v>
      </c>
      <c r="H686" s="35" t="s">
        <v>2348</v>
      </c>
      <c r="J686" t="str">
        <f>VLOOKUP(E686,Ref.!E:F,2,0)</f>
        <v>Material Médico e Hospitalar</v>
      </c>
      <c r="K686">
        <f t="shared" si="17"/>
        <v>12</v>
      </c>
    </row>
    <row r="687" spans="1:11" hidden="1" x14ac:dyDescent="0.25">
      <c r="A687" s="152">
        <v>45279</v>
      </c>
      <c r="B687" s="152">
        <v>45224</v>
      </c>
      <c r="C687" s="153" t="s">
        <v>1443</v>
      </c>
      <c r="D687" s="154">
        <v>331</v>
      </c>
      <c r="E687" s="153" t="s">
        <v>1182</v>
      </c>
      <c r="F687" s="153" t="s">
        <v>2267</v>
      </c>
      <c r="G687" s="158">
        <v>4807.04</v>
      </c>
      <c r="H687" s="35" t="s">
        <v>2341</v>
      </c>
      <c r="J687" t="str">
        <f>VLOOKUP(E687,Ref.!E:F,2,0)</f>
        <v>Material Médico e Hospitalar</v>
      </c>
      <c r="K687">
        <f t="shared" si="17"/>
        <v>12</v>
      </c>
    </row>
    <row r="688" spans="1:11" hidden="1" x14ac:dyDescent="0.25">
      <c r="A688" s="152">
        <v>45278</v>
      </c>
      <c r="B688" s="152">
        <v>45247</v>
      </c>
      <c r="C688" s="153" t="s">
        <v>1413</v>
      </c>
      <c r="D688" s="154">
        <v>23509</v>
      </c>
      <c r="E688" s="153" t="s">
        <v>1182</v>
      </c>
      <c r="F688" s="153" t="s">
        <v>2063</v>
      </c>
      <c r="G688" s="158">
        <v>4940</v>
      </c>
      <c r="H688" s="35" t="s">
        <v>2349</v>
      </c>
      <c r="J688" t="str">
        <f>VLOOKUP(E688,Ref.!E:F,2,0)</f>
        <v>Material Médico e Hospitalar</v>
      </c>
      <c r="K688">
        <f t="shared" si="17"/>
        <v>12</v>
      </c>
    </row>
    <row r="689" spans="1:11" hidden="1" x14ac:dyDescent="0.25">
      <c r="A689" s="152">
        <v>45287</v>
      </c>
      <c r="B689" s="152">
        <v>45257</v>
      </c>
      <c r="C689" s="153" t="s">
        <v>2315</v>
      </c>
      <c r="D689" s="154">
        <v>437965</v>
      </c>
      <c r="E689" s="153" t="s">
        <v>1182</v>
      </c>
      <c r="F689" s="153" t="s">
        <v>2316</v>
      </c>
      <c r="G689" s="158">
        <v>5100</v>
      </c>
      <c r="H689" s="35" t="s">
        <v>2350</v>
      </c>
      <c r="J689" t="str">
        <f>VLOOKUP(E689,Ref.!E:F,2,0)</f>
        <v>Material Médico e Hospitalar</v>
      </c>
      <c r="K689">
        <f t="shared" si="17"/>
        <v>12</v>
      </c>
    </row>
    <row r="690" spans="1:11" hidden="1" x14ac:dyDescent="0.25">
      <c r="A690" s="152">
        <v>45266</v>
      </c>
      <c r="B690" s="152">
        <v>45236</v>
      </c>
      <c r="C690" s="153" t="s">
        <v>1422</v>
      </c>
      <c r="D690" s="154">
        <v>156336</v>
      </c>
      <c r="E690" s="153" t="s">
        <v>1182</v>
      </c>
      <c r="F690" s="153" t="s">
        <v>2178</v>
      </c>
      <c r="G690" s="158">
        <v>5236</v>
      </c>
      <c r="H690" s="35" t="s">
        <v>2334</v>
      </c>
      <c r="J690" t="str">
        <f>VLOOKUP(E690,Ref.!E:F,2,0)</f>
        <v>Material Médico e Hospitalar</v>
      </c>
      <c r="K690">
        <f t="shared" si="17"/>
        <v>12</v>
      </c>
    </row>
    <row r="691" spans="1:11" hidden="1" x14ac:dyDescent="0.25">
      <c r="A691" s="152">
        <v>45268</v>
      </c>
      <c r="B691" s="152">
        <v>45190</v>
      </c>
      <c r="C691" s="153" t="s">
        <v>1465</v>
      </c>
      <c r="D691" s="154">
        <v>66793</v>
      </c>
      <c r="E691" s="153" t="s">
        <v>1182</v>
      </c>
      <c r="F691" s="153" t="s">
        <v>2186</v>
      </c>
      <c r="G691" s="158">
        <v>5824</v>
      </c>
      <c r="H691" s="35" t="s">
        <v>2351</v>
      </c>
      <c r="J691" t="str">
        <f>VLOOKUP(E691,Ref.!E:F,2,0)</f>
        <v>Material Médico e Hospitalar</v>
      </c>
      <c r="K691">
        <f t="shared" si="17"/>
        <v>12</v>
      </c>
    </row>
    <row r="692" spans="1:11" hidden="1" x14ac:dyDescent="0.25">
      <c r="A692" s="152">
        <v>45268</v>
      </c>
      <c r="B692" s="152">
        <v>45147</v>
      </c>
      <c r="C692" s="153" t="s">
        <v>1465</v>
      </c>
      <c r="D692" s="154">
        <v>66563</v>
      </c>
      <c r="E692" s="153" t="s">
        <v>1182</v>
      </c>
      <c r="F692" s="153" t="s">
        <v>2186</v>
      </c>
      <c r="G692" s="158">
        <v>6552</v>
      </c>
      <c r="H692" s="35" t="s">
        <v>2351</v>
      </c>
      <c r="J692" t="str">
        <f>VLOOKUP(E692,Ref.!E:F,2,0)</f>
        <v>Material Médico e Hospitalar</v>
      </c>
      <c r="K692">
        <f t="shared" si="17"/>
        <v>12</v>
      </c>
    </row>
    <row r="693" spans="1:11" hidden="1" x14ac:dyDescent="0.25">
      <c r="A693" s="152">
        <v>45279</v>
      </c>
      <c r="B693" s="152">
        <v>45226</v>
      </c>
      <c r="C693" s="153" t="s">
        <v>1410</v>
      </c>
      <c r="D693" s="154">
        <v>9216</v>
      </c>
      <c r="E693" s="153" t="s">
        <v>1182</v>
      </c>
      <c r="F693" s="153" t="s">
        <v>2272</v>
      </c>
      <c r="G693" s="158">
        <v>6689.7</v>
      </c>
      <c r="H693" s="35" t="s">
        <v>2341</v>
      </c>
      <c r="J693" t="str">
        <f>VLOOKUP(E693,Ref.!E:F,2,0)</f>
        <v>Material Médico e Hospitalar</v>
      </c>
      <c r="K693">
        <f t="shared" si="17"/>
        <v>12</v>
      </c>
    </row>
    <row r="694" spans="1:11" hidden="1" x14ac:dyDescent="0.25">
      <c r="A694" s="152">
        <v>45281</v>
      </c>
      <c r="B694" s="152">
        <v>45252</v>
      </c>
      <c r="C694" s="153" t="s">
        <v>1410</v>
      </c>
      <c r="D694" s="154">
        <v>9312</v>
      </c>
      <c r="E694" s="153" t="s">
        <v>1182</v>
      </c>
      <c r="F694" s="153" t="s">
        <v>2272</v>
      </c>
      <c r="G694" s="158">
        <v>6689.7</v>
      </c>
      <c r="H694" s="35" t="s">
        <v>2346</v>
      </c>
      <c r="J694" t="str">
        <f>VLOOKUP(E694,Ref.!E:F,2,0)</f>
        <v>Material Médico e Hospitalar</v>
      </c>
      <c r="K694">
        <f t="shared" si="17"/>
        <v>12</v>
      </c>
    </row>
    <row r="695" spans="1:11" hidden="1" x14ac:dyDescent="0.25">
      <c r="A695" s="152">
        <v>45281</v>
      </c>
      <c r="B695" s="152">
        <v>45252</v>
      </c>
      <c r="C695" s="153" t="s">
        <v>1410</v>
      </c>
      <c r="D695" s="154">
        <v>9313</v>
      </c>
      <c r="E695" s="153" t="s">
        <v>1182</v>
      </c>
      <c r="F695" s="153" t="s">
        <v>2067</v>
      </c>
      <c r="G695" s="158">
        <v>7584.63</v>
      </c>
      <c r="H695" s="35" t="s">
        <v>2346</v>
      </c>
      <c r="J695" t="str">
        <f>VLOOKUP(E695,Ref.!E:F,2,0)</f>
        <v>Material Médico e Hospitalar</v>
      </c>
      <c r="K695">
        <f t="shared" si="17"/>
        <v>12</v>
      </c>
    </row>
    <row r="696" spans="1:11" hidden="1" x14ac:dyDescent="0.25">
      <c r="A696" s="152">
        <v>45279</v>
      </c>
      <c r="B696" s="152">
        <v>45224</v>
      </c>
      <c r="C696" s="153" t="s">
        <v>1477</v>
      </c>
      <c r="D696" s="154">
        <v>125891</v>
      </c>
      <c r="E696" s="153" t="s">
        <v>1182</v>
      </c>
      <c r="F696" s="153" t="s">
        <v>2273</v>
      </c>
      <c r="G696" s="158">
        <v>7955</v>
      </c>
      <c r="H696" s="35" t="s">
        <v>2341</v>
      </c>
      <c r="J696" t="str">
        <f>VLOOKUP(E696,Ref.!E:F,2,0)</f>
        <v>Material Médico e Hospitalar</v>
      </c>
      <c r="K696">
        <f t="shared" si="17"/>
        <v>12</v>
      </c>
    </row>
    <row r="697" spans="1:11" hidden="1" x14ac:dyDescent="0.25">
      <c r="A697" s="152">
        <v>45280</v>
      </c>
      <c r="B697" s="152">
        <v>45251</v>
      </c>
      <c r="C697" s="153" t="s">
        <v>1477</v>
      </c>
      <c r="D697" s="154">
        <v>126638</v>
      </c>
      <c r="E697" s="153" t="s">
        <v>1182</v>
      </c>
      <c r="F697" s="153" t="s">
        <v>2273</v>
      </c>
      <c r="G697" s="158">
        <v>7955</v>
      </c>
      <c r="H697" s="35" t="s">
        <v>2352</v>
      </c>
      <c r="J697" t="str">
        <f>VLOOKUP(E697,Ref.!E:F,2,0)</f>
        <v>Material Médico e Hospitalar</v>
      </c>
      <c r="K697">
        <f t="shared" si="17"/>
        <v>12</v>
      </c>
    </row>
    <row r="698" spans="1:11" hidden="1" x14ac:dyDescent="0.25">
      <c r="A698" s="152">
        <v>45287</v>
      </c>
      <c r="B698" s="152">
        <v>45257</v>
      </c>
      <c r="C698" s="153" t="s">
        <v>1380</v>
      </c>
      <c r="D698" s="154">
        <v>124846</v>
      </c>
      <c r="E698" s="153" t="s">
        <v>1240</v>
      </c>
      <c r="F698" s="153" t="s">
        <v>2317</v>
      </c>
      <c r="G698" s="158">
        <v>8211</v>
      </c>
      <c r="H698" s="35" t="s">
        <v>2333</v>
      </c>
      <c r="J698" t="str">
        <f>VLOOKUP(E698,Ref.!E:F,2,0)</f>
        <v>Material Médico e Hospitalar</v>
      </c>
      <c r="K698">
        <f t="shared" si="17"/>
        <v>12</v>
      </c>
    </row>
    <row r="699" spans="1:11" hidden="1" x14ac:dyDescent="0.25">
      <c r="A699" s="152">
        <v>45286</v>
      </c>
      <c r="B699" s="152">
        <v>45253</v>
      </c>
      <c r="C699" s="153" t="s">
        <v>1408</v>
      </c>
      <c r="D699" s="154">
        <v>21225</v>
      </c>
      <c r="E699" s="153" t="s">
        <v>1182</v>
      </c>
      <c r="F699" s="153" t="s">
        <v>2312</v>
      </c>
      <c r="G699" s="158">
        <v>19260</v>
      </c>
      <c r="H699" s="35" t="s">
        <v>2347</v>
      </c>
      <c r="J699" t="str">
        <f>VLOOKUP(E699,Ref.!E:F,2,0)</f>
        <v>Material Médico e Hospitalar</v>
      </c>
      <c r="K699">
        <f t="shared" si="17"/>
        <v>12</v>
      </c>
    </row>
    <row r="700" spans="1:11" hidden="1" x14ac:dyDescent="0.25">
      <c r="A700" s="152">
        <v>45266</v>
      </c>
      <c r="B700" s="152">
        <v>45236</v>
      </c>
      <c r="C700" s="153" t="s">
        <v>1849</v>
      </c>
      <c r="D700" s="154">
        <v>1756812</v>
      </c>
      <c r="E700" s="153" t="s">
        <v>1240</v>
      </c>
      <c r="F700" s="153" t="s">
        <v>2184</v>
      </c>
      <c r="G700" s="158">
        <v>26820</v>
      </c>
      <c r="H700" s="35" t="s">
        <v>2334</v>
      </c>
      <c r="J700" t="str">
        <f>VLOOKUP(E700,Ref.!E:F,2,0)</f>
        <v>Material Médico e Hospitalar</v>
      </c>
      <c r="K700">
        <f t="shared" si="17"/>
        <v>12</v>
      </c>
    </row>
    <row r="701" spans="1:11" hidden="1" x14ac:dyDescent="0.25">
      <c r="A701" s="152">
        <v>45279</v>
      </c>
      <c r="B701" s="152">
        <v>45224</v>
      </c>
      <c r="C701" s="153" t="s">
        <v>1383</v>
      </c>
      <c r="D701" s="154">
        <v>164393</v>
      </c>
      <c r="E701" s="153" t="s">
        <v>1182</v>
      </c>
      <c r="F701" s="153" t="s">
        <v>2278</v>
      </c>
      <c r="G701" s="158">
        <v>34000</v>
      </c>
      <c r="H701" s="35" t="s">
        <v>2341</v>
      </c>
      <c r="J701" t="str">
        <f>VLOOKUP(E701,Ref.!E:F,2,0)</f>
        <v>Material Médico e Hospitalar</v>
      </c>
      <c r="K701">
        <f t="shared" si="17"/>
        <v>12</v>
      </c>
    </row>
    <row r="702" spans="1:11" hidden="1" x14ac:dyDescent="0.25">
      <c r="A702" s="152">
        <v>45274</v>
      </c>
      <c r="B702" s="152">
        <v>45244</v>
      </c>
      <c r="C702" s="153" t="s">
        <v>1957</v>
      </c>
      <c r="D702" s="154">
        <v>357935</v>
      </c>
      <c r="E702" s="153" t="s">
        <v>1184</v>
      </c>
      <c r="F702" s="153" t="s">
        <v>2205</v>
      </c>
      <c r="G702" s="155">
        <v>36800</v>
      </c>
      <c r="H702" s="35" t="s">
        <v>2348</v>
      </c>
      <c r="J702" t="str">
        <f>VLOOKUP(E702,Ref.!E:F,2,0)</f>
        <v>Medicamentos</v>
      </c>
      <c r="K702">
        <f t="shared" si="17"/>
        <v>12</v>
      </c>
    </row>
    <row r="703" spans="1:11" hidden="1" x14ac:dyDescent="0.25">
      <c r="A703" s="152">
        <v>45268</v>
      </c>
      <c r="B703" s="152">
        <v>45238</v>
      </c>
      <c r="C703" s="153" t="s">
        <v>1728</v>
      </c>
      <c r="D703" s="154">
        <v>248319</v>
      </c>
      <c r="E703" s="153" t="s">
        <v>1184</v>
      </c>
      <c r="F703" s="153" t="s">
        <v>2189</v>
      </c>
      <c r="G703" s="155">
        <v>39300</v>
      </c>
      <c r="H703" s="35" t="s">
        <v>2353</v>
      </c>
      <c r="J703" t="str">
        <f>VLOOKUP(E703,Ref.!E:F,2,0)</f>
        <v>Medicamentos</v>
      </c>
      <c r="K703">
        <f t="shared" si="17"/>
        <v>12</v>
      </c>
    </row>
    <row r="704" spans="1:11" hidden="1" x14ac:dyDescent="0.25">
      <c r="A704" s="152">
        <v>45281</v>
      </c>
      <c r="B704" s="152">
        <v>45252</v>
      </c>
      <c r="C704" s="153" t="s">
        <v>1957</v>
      </c>
      <c r="D704" s="154">
        <v>359076</v>
      </c>
      <c r="E704" s="153" t="s">
        <v>1184</v>
      </c>
      <c r="F704" s="153" t="s">
        <v>2295</v>
      </c>
      <c r="G704" s="155">
        <v>54177</v>
      </c>
      <c r="H704" s="35" t="s">
        <v>2354</v>
      </c>
      <c r="J704" t="str">
        <f>VLOOKUP(E704,Ref.!E:F,2,0)</f>
        <v>Medicamentos</v>
      </c>
      <c r="K704">
        <f t="shared" si="17"/>
        <v>12</v>
      </c>
    </row>
    <row r="705" spans="1:11" hidden="1" x14ac:dyDescent="0.25">
      <c r="A705" s="152">
        <v>45282</v>
      </c>
      <c r="B705" s="152">
        <v>45253</v>
      </c>
      <c r="C705" s="153" t="s">
        <v>2305</v>
      </c>
      <c r="D705" s="154">
        <v>37392</v>
      </c>
      <c r="E705" s="153" t="s">
        <v>1184</v>
      </c>
      <c r="F705" s="153" t="s">
        <v>2306</v>
      </c>
      <c r="G705" s="155">
        <v>55500</v>
      </c>
      <c r="H705" s="35" t="s">
        <v>2355</v>
      </c>
      <c r="J705" t="str">
        <f>VLOOKUP(E705,Ref.!E:F,2,0)</f>
        <v>Medicamentos</v>
      </c>
      <c r="K705">
        <f t="shared" si="17"/>
        <v>12</v>
      </c>
    </row>
    <row r="706" spans="1:11" hidden="1" x14ac:dyDescent="0.25">
      <c r="A706" s="152">
        <v>45287</v>
      </c>
      <c r="B706" s="152">
        <v>45258</v>
      </c>
      <c r="C706" s="153" t="s">
        <v>1424</v>
      </c>
      <c r="D706" s="154">
        <v>130640</v>
      </c>
      <c r="E706" s="153" t="s">
        <v>1184</v>
      </c>
      <c r="F706" s="153" t="s">
        <v>2318</v>
      </c>
      <c r="G706" s="155">
        <v>547806</v>
      </c>
      <c r="H706" s="35">
        <v>38399</v>
      </c>
      <c r="J706" t="str">
        <f>VLOOKUP(E706,Ref.!E:F,2,0)</f>
        <v>Medicamentos</v>
      </c>
      <c r="K706">
        <f t="shared" ref="K706:K737" si="18">MONTH(A706)</f>
        <v>12</v>
      </c>
    </row>
    <row r="707" spans="1:11" hidden="1" x14ac:dyDescent="0.25">
      <c r="A707" s="152">
        <v>45287</v>
      </c>
      <c r="B707" s="152">
        <v>45260</v>
      </c>
      <c r="C707" s="153" t="s">
        <v>977</v>
      </c>
      <c r="D707" s="154" t="s">
        <v>2230</v>
      </c>
      <c r="E707" s="153" t="s">
        <v>236</v>
      </c>
      <c r="F707" s="153" t="s">
        <v>2233</v>
      </c>
      <c r="G707" s="158">
        <v>225</v>
      </c>
      <c r="H707" s="35" t="s">
        <v>2367</v>
      </c>
      <c r="J707" t="str">
        <f>VLOOKUP(E707,Ref.!E:F,2,0)</f>
        <v>Ordenados</v>
      </c>
      <c r="K707">
        <f t="shared" si="18"/>
        <v>12</v>
      </c>
    </row>
    <row r="708" spans="1:11" hidden="1" x14ac:dyDescent="0.25">
      <c r="A708" s="152">
        <v>45266</v>
      </c>
      <c r="B708" s="152">
        <v>45260</v>
      </c>
      <c r="C708" s="153" t="s">
        <v>977</v>
      </c>
      <c r="D708" s="154" t="s">
        <v>2230</v>
      </c>
      <c r="E708" s="153" t="s">
        <v>236</v>
      </c>
      <c r="F708" s="153" t="s">
        <v>2235</v>
      </c>
      <c r="G708" s="158">
        <v>425.84000000000003</v>
      </c>
      <c r="H708" s="35" t="s">
        <v>2368</v>
      </c>
      <c r="J708" t="str">
        <f>VLOOKUP(E708,Ref.!E:F,2,0)</f>
        <v>Ordenados</v>
      </c>
      <c r="K708">
        <f t="shared" si="18"/>
        <v>12</v>
      </c>
    </row>
    <row r="709" spans="1:11" hidden="1" x14ac:dyDescent="0.25">
      <c r="A709" s="152">
        <v>45287</v>
      </c>
      <c r="B709" s="152">
        <v>45260</v>
      </c>
      <c r="C709" s="153" t="s">
        <v>977</v>
      </c>
      <c r="D709" s="154" t="s">
        <v>2230</v>
      </c>
      <c r="E709" s="153" t="s">
        <v>236</v>
      </c>
      <c r="F709" s="153" t="s">
        <v>2231</v>
      </c>
      <c r="G709" s="158">
        <v>1800</v>
      </c>
      <c r="H709" s="35" t="s">
        <v>2369</v>
      </c>
      <c r="J709" t="str">
        <f>VLOOKUP(E709,Ref.!E:F,2,0)</f>
        <v>Ordenados</v>
      </c>
      <c r="K709">
        <f t="shared" si="18"/>
        <v>12</v>
      </c>
    </row>
    <row r="710" spans="1:11" hidden="1" x14ac:dyDescent="0.25">
      <c r="A710" s="152">
        <v>45287</v>
      </c>
      <c r="B710" s="152">
        <v>45260</v>
      </c>
      <c r="C710" s="153" t="s">
        <v>977</v>
      </c>
      <c r="D710" s="154" t="s">
        <v>2230</v>
      </c>
      <c r="E710" s="153" t="s">
        <v>236</v>
      </c>
      <c r="F710" s="153" t="s">
        <v>2232</v>
      </c>
      <c r="G710" s="158">
        <v>7590</v>
      </c>
      <c r="H710" s="35" t="s">
        <v>2369</v>
      </c>
      <c r="J710" t="str">
        <f>VLOOKUP(E710,Ref.!E:F,2,0)</f>
        <v>Ordenados</v>
      </c>
      <c r="K710">
        <f t="shared" si="18"/>
        <v>12</v>
      </c>
    </row>
    <row r="711" spans="1:11" hidden="1" x14ac:dyDescent="0.25">
      <c r="A711" s="152">
        <v>45266</v>
      </c>
      <c r="B711" s="152">
        <v>45260</v>
      </c>
      <c r="C711" s="153" t="s">
        <v>977</v>
      </c>
      <c r="D711" s="154" t="s">
        <v>2230</v>
      </c>
      <c r="E711" s="153" t="s">
        <v>236</v>
      </c>
      <c r="F711" s="153" t="s">
        <v>2236</v>
      </c>
      <c r="G711" s="158">
        <v>17408.89</v>
      </c>
      <c r="H711" s="35" t="s">
        <v>2370</v>
      </c>
      <c r="J711" t="str">
        <f>VLOOKUP(E711,Ref.!E:F,2,0)</f>
        <v>Ordenados</v>
      </c>
      <c r="K711">
        <f t="shared" si="18"/>
        <v>12</v>
      </c>
    </row>
    <row r="712" spans="1:11" hidden="1" x14ac:dyDescent="0.25">
      <c r="A712" s="152">
        <v>45265</v>
      </c>
      <c r="B712" s="152">
        <v>45260</v>
      </c>
      <c r="C712" s="153" t="s">
        <v>977</v>
      </c>
      <c r="D712" s="154" t="s">
        <v>2230</v>
      </c>
      <c r="E712" s="153" t="s">
        <v>236</v>
      </c>
      <c r="F712" s="153" t="s">
        <v>2234</v>
      </c>
      <c r="G712" s="158">
        <v>1149457.76</v>
      </c>
      <c r="H712" s="35" t="s">
        <v>2371</v>
      </c>
      <c r="J712" t="str">
        <f>VLOOKUP(E712,Ref.!E:F,2,0)</f>
        <v>Ordenados</v>
      </c>
      <c r="K712">
        <f t="shared" si="18"/>
        <v>12</v>
      </c>
    </row>
    <row r="713" spans="1:11" hidden="1" x14ac:dyDescent="0.25">
      <c r="A713" s="152">
        <v>45280</v>
      </c>
      <c r="B713" s="152">
        <v>45275</v>
      </c>
      <c r="C713" s="153" t="s">
        <v>1880</v>
      </c>
      <c r="D713" s="154" t="s">
        <v>2283</v>
      </c>
      <c r="E713" s="153" t="s">
        <v>263</v>
      </c>
      <c r="F713" s="153" t="s">
        <v>2284</v>
      </c>
      <c r="G713" s="155">
        <v>4094.6</v>
      </c>
      <c r="H713" s="35" t="s">
        <v>2379</v>
      </c>
      <c r="J713" t="str">
        <f>VLOOKUP(E713,Ref.!E:F,2,0)</f>
        <v>Serviços Médicos (Pessoa Jurídica)</v>
      </c>
      <c r="K713">
        <f t="shared" si="18"/>
        <v>12</v>
      </c>
    </row>
    <row r="714" spans="1:11" hidden="1" x14ac:dyDescent="0.25">
      <c r="A714" s="30">
        <v>45290</v>
      </c>
      <c r="B714" s="30"/>
      <c r="C714" s="31" t="s">
        <v>1003</v>
      </c>
      <c r="D714" s="32" t="s">
        <v>1001</v>
      </c>
      <c r="E714" s="31" t="s">
        <v>251</v>
      </c>
      <c r="F714" s="31" t="s">
        <v>1001</v>
      </c>
      <c r="G714" s="39">
        <v>14745.82</v>
      </c>
      <c r="H714" s="35"/>
      <c r="J714" t="str">
        <f>VLOOKUP(E714,Ref.!E:F,2,0)</f>
        <v>Receitas Financeiras</v>
      </c>
      <c r="K714">
        <f t="shared" si="18"/>
        <v>12</v>
      </c>
    </row>
    <row r="715" spans="1:11" hidden="1" x14ac:dyDescent="0.25">
      <c r="A715" s="30">
        <v>45290</v>
      </c>
      <c r="B715" s="30"/>
      <c r="C715" s="31" t="s">
        <v>1003</v>
      </c>
      <c r="D715" s="32" t="s">
        <v>1001</v>
      </c>
      <c r="E715" s="31" t="s">
        <v>251</v>
      </c>
      <c r="F715" s="31" t="s">
        <v>1001</v>
      </c>
      <c r="G715" s="39">
        <v>66468.87</v>
      </c>
      <c r="H715" s="35"/>
      <c r="J715" t="str">
        <f>VLOOKUP(E715,Ref.!E:F,2,0)</f>
        <v>Receitas Financeiras</v>
      </c>
      <c r="K715">
        <f t="shared" si="18"/>
        <v>12</v>
      </c>
    </row>
    <row r="716" spans="1:11" hidden="1" x14ac:dyDescent="0.25">
      <c r="A716" s="30">
        <v>45267</v>
      </c>
      <c r="B716" s="30"/>
      <c r="C716" s="31" t="s">
        <v>2325</v>
      </c>
      <c r="D716" s="32"/>
      <c r="E716" s="31" t="s">
        <v>151</v>
      </c>
      <c r="F716" s="31"/>
      <c r="G716" s="39">
        <v>116370.24000000001</v>
      </c>
      <c r="H716" s="35" t="s">
        <v>2326</v>
      </c>
      <c r="J716" t="str">
        <f>VLOOKUP(E716,Ref.!E:F,2,0)</f>
        <v>Repasse Convênio</v>
      </c>
      <c r="K716">
        <f t="shared" si="18"/>
        <v>12</v>
      </c>
    </row>
    <row r="717" spans="1:11" hidden="1" x14ac:dyDescent="0.25">
      <c r="A717" s="30">
        <v>45267</v>
      </c>
      <c r="B717" s="30"/>
      <c r="C717" s="31" t="s">
        <v>2325</v>
      </c>
      <c r="D717" s="32" t="s">
        <v>1001</v>
      </c>
      <c r="E717" s="31" t="s">
        <v>151</v>
      </c>
      <c r="F717" s="31" t="s">
        <v>1001</v>
      </c>
      <c r="G717" s="39">
        <v>2327404.73</v>
      </c>
      <c r="H717" s="35" t="s">
        <v>2326</v>
      </c>
      <c r="J717" t="str">
        <f>VLOOKUP(E717,Ref.!E:F,2,0)</f>
        <v>Repasse Convênio</v>
      </c>
      <c r="K717">
        <f t="shared" si="18"/>
        <v>12</v>
      </c>
    </row>
    <row r="718" spans="1:11" hidden="1" x14ac:dyDescent="0.25">
      <c r="A718" s="152">
        <v>45278</v>
      </c>
      <c r="B718" s="152">
        <v>45291</v>
      </c>
      <c r="C718" s="153" t="s">
        <v>1278</v>
      </c>
      <c r="D718" s="154" t="s">
        <v>2241</v>
      </c>
      <c r="E718" s="153" t="s">
        <v>246</v>
      </c>
      <c r="F718" s="153" t="s">
        <v>2245</v>
      </c>
      <c r="G718" s="158">
        <v>70.67</v>
      </c>
      <c r="H718" s="35" t="s">
        <v>2364</v>
      </c>
      <c r="J718" t="str">
        <f>VLOOKUP(E718,Ref.!E:F,2,0)</f>
        <v>Rescisões com Encargos</v>
      </c>
      <c r="K718">
        <f t="shared" si="18"/>
        <v>12</v>
      </c>
    </row>
    <row r="719" spans="1:11" hidden="1" x14ac:dyDescent="0.25">
      <c r="A719" s="152">
        <v>45282</v>
      </c>
      <c r="B719" s="152">
        <v>45291</v>
      </c>
      <c r="C719" s="153" t="s">
        <v>1278</v>
      </c>
      <c r="D719" s="154" t="s">
        <v>2241</v>
      </c>
      <c r="E719" s="153" t="s">
        <v>246</v>
      </c>
      <c r="F719" s="153" t="s">
        <v>2243</v>
      </c>
      <c r="G719" s="158">
        <v>193.62</v>
      </c>
      <c r="H719" s="35" t="s">
        <v>2374</v>
      </c>
      <c r="J719" t="str">
        <f>VLOOKUP(E719,Ref.!E:F,2,0)</f>
        <v>Rescisões com Encargos</v>
      </c>
      <c r="K719">
        <f t="shared" si="18"/>
        <v>12</v>
      </c>
    </row>
    <row r="720" spans="1:11" hidden="1" x14ac:dyDescent="0.25">
      <c r="A720" s="152">
        <v>45278</v>
      </c>
      <c r="B720" s="152">
        <v>45291</v>
      </c>
      <c r="C720" s="153" t="s">
        <v>1278</v>
      </c>
      <c r="D720" s="154" t="s">
        <v>2241</v>
      </c>
      <c r="E720" s="153" t="s">
        <v>246</v>
      </c>
      <c r="F720" s="153" t="s">
        <v>2244</v>
      </c>
      <c r="G720" s="158">
        <v>1824.33</v>
      </c>
      <c r="H720" s="35" t="s">
        <v>2364</v>
      </c>
      <c r="J720" t="str">
        <f>VLOOKUP(E720,Ref.!E:F,2,0)</f>
        <v>Rescisões com Encargos</v>
      </c>
      <c r="K720">
        <f t="shared" si="18"/>
        <v>12</v>
      </c>
    </row>
    <row r="721" spans="1:11" hidden="1" x14ac:dyDescent="0.25">
      <c r="A721" s="152">
        <v>45282</v>
      </c>
      <c r="B721" s="152">
        <v>45291</v>
      </c>
      <c r="C721" s="153" t="s">
        <v>1278</v>
      </c>
      <c r="D721" s="154" t="s">
        <v>2241</v>
      </c>
      <c r="E721" s="153" t="s">
        <v>246</v>
      </c>
      <c r="F721" s="153" t="s">
        <v>2242</v>
      </c>
      <c r="G721" s="158">
        <v>2518.3200000000002</v>
      </c>
      <c r="H721" s="35" t="s">
        <v>2374</v>
      </c>
      <c r="J721" t="str">
        <f>VLOOKUP(E721,Ref.!E:F,2,0)</f>
        <v>Rescisões com Encargos</v>
      </c>
      <c r="K721">
        <f t="shared" si="18"/>
        <v>12</v>
      </c>
    </row>
    <row r="722" spans="1:11" hidden="1" x14ac:dyDescent="0.25">
      <c r="A722" s="152">
        <v>45265</v>
      </c>
      <c r="B722" s="152">
        <v>45291</v>
      </c>
      <c r="C722" s="153" t="s">
        <v>1278</v>
      </c>
      <c r="D722" s="154" t="s">
        <v>2241</v>
      </c>
      <c r="E722" s="153" t="s">
        <v>246</v>
      </c>
      <c r="F722" s="153" t="s">
        <v>2246</v>
      </c>
      <c r="G722" s="158">
        <v>6406.1900000000005</v>
      </c>
      <c r="H722" s="35" t="s">
        <v>2362</v>
      </c>
      <c r="J722" t="str">
        <f>VLOOKUP(E722,Ref.!E:F,2,0)</f>
        <v>Rescisões com Encargos</v>
      </c>
      <c r="K722">
        <f t="shared" si="18"/>
        <v>12</v>
      </c>
    </row>
    <row r="723" spans="1:11" hidden="1" x14ac:dyDescent="0.25">
      <c r="A723" s="152">
        <v>45280</v>
      </c>
      <c r="B723" s="152">
        <v>45258</v>
      </c>
      <c r="C723" s="153" t="s">
        <v>1793</v>
      </c>
      <c r="D723" s="154" t="s">
        <v>2166</v>
      </c>
      <c r="E723" s="153" t="s">
        <v>263</v>
      </c>
      <c r="F723" s="153" t="s">
        <v>2167</v>
      </c>
      <c r="G723" s="158">
        <v>24.57</v>
      </c>
      <c r="H723" s="35" t="s">
        <v>2380</v>
      </c>
      <c r="J723" t="str">
        <f>VLOOKUP(E723,Ref.!E:F,2,0)</f>
        <v>Serviços Médicos (Pessoa Jurídica)</v>
      </c>
      <c r="K723">
        <f t="shared" si="18"/>
        <v>12</v>
      </c>
    </row>
    <row r="724" spans="1:11" hidden="1" x14ac:dyDescent="0.25">
      <c r="A724" s="152">
        <v>45280</v>
      </c>
      <c r="B724" s="152">
        <v>45260</v>
      </c>
      <c r="C724" s="153" t="s">
        <v>2008</v>
      </c>
      <c r="D724" s="154" t="s">
        <v>2168</v>
      </c>
      <c r="E724" s="153" t="s">
        <v>263</v>
      </c>
      <c r="F724" s="153" t="s">
        <v>2169</v>
      </c>
      <c r="G724" s="158">
        <v>24.57</v>
      </c>
      <c r="H724" s="35" t="s">
        <v>2380</v>
      </c>
      <c r="J724" t="str">
        <f>VLOOKUP(E724,Ref.!E:F,2,0)</f>
        <v>Serviços Médicos (Pessoa Jurídica)</v>
      </c>
      <c r="K724">
        <f t="shared" si="18"/>
        <v>12</v>
      </c>
    </row>
    <row r="725" spans="1:11" hidden="1" x14ac:dyDescent="0.25">
      <c r="A725" s="152">
        <v>45280</v>
      </c>
      <c r="B725" s="152">
        <v>45251</v>
      </c>
      <c r="C725" s="153" t="s">
        <v>1999</v>
      </c>
      <c r="D725" s="154" t="s">
        <v>2190</v>
      </c>
      <c r="E725" s="153" t="s">
        <v>263</v>
      </c>
      <c r="F725" s="153" t="s">
        <v>2127</v>
      </c>
      <c r="G725" s="158">
        <v>26.959999999999997</v>
      </c>
      <c r="H725" s="35" t="s">
        <v>2380</v>
      </c>
      <c r="J725" t="str">
        <f>VLOOKUP(E725,Ref.!E:F,2,0)</f>
        <v>Serviços Médicos (Pessoa Jurídica)</v>
      </c>
      <c r="K725">
        <f t="shared" si="18"/>
        <v>12</v>
      </c>
    </row>
    <row r="726" spans="1:11" hidden="1" x14ac:dyDescent="0.25">
      <c r="A726" s="152">
        <v>45261</v>
      </c>
      <c r="B726" s="152">
        <v>45225</v>
      </c>
      <c r="C726" s="153" t="s">
        <v>1791</v>
      </c>
      <c r="D726" s="154" t="s">
        <v>2165</v>
      </c>
      <c r="E726" s="153" t="s">
        <v>263</v>
      </c>
      <c r="F726" s="153" t="s">
        <v>2156</v>
      </c>
      <c r="G726" s="158">
        <v>49.14</v>
      </c>
      <c r="H726" s="35" t="s">
        <v>2331</v>
      </c>
      <c r="J726" t="str">
        <f>VLOOKUP(E726,Ref.!E:F,2,0)</f>
        <v>Serviços Médicos (Pessoa Jurídica)</v>
      </c>
      <c r="K726">
        <f t="shared" si="18"/>
        <v>12</v>
      </c>
    </row>
    <row r="727" spans="1:11" hidden="1" x14ac:dyDescent="0.25">
      <c r="A727" s="152">
        <v>45280</v>
      </c>
      <c r="B727" s="152">
        <v>45252</v>
      </c>
      <c r="C727" s="153" t="s">
        <v>1791</v>
      </c>
      <c r="D727" s="154" t="s">
        <v>2191</v>
      </c>
      <c r="E727" s="153" t="s">
        <v>263</v>
      </c>
      <c r="F727" s="153" t="s">
        <v>2145</v>
      </c>
      <c r="G727" s="158">
        <v>49.14</v>
      </c>
      <c r="H727" s="35" t="s">
        <v>2380</v>
      </c>
      <c r="J727" t="str">
        <f>VLOOKUP(E727,Ref.!E:F,2,0)</f>
        <v>Serviços Médicos (Pessoa Jurídica)</v>
      </c>
      <c r="K727">
        <f t="shared" si="18"/>
        <v>12</v>
      </c>
    </row>
    <row r="728" spans="1:11" hidden="1" x14ac:dyDescent="0.25">
      <c r="A728" s="152">
        <v>45280</v>
      </c>
      <c r="B728" s="152">
        <v>45251</v>
      </c>
      <c r="C728" s="153" t="s">
        <v>2001</v>
      </c>
      <c r="D728" s="154" t="s">
        <v>2195</v>
      </c>
      <c r="E728" s="153" t="s">
        <v>263</v>
      </c>
      <c r="F728" s="153" t="s">
        <v>2129</v>
      </c>
      <c r="G728" s="158">
        <v>49.14</v>
      </c>
      <c r="H728" s="35" t="s">
        <v>2380</v>
      </c>
      <c r="J728" t="str">
        <f>VLOOKUP(E728,Ref.!E:F,2,0)</f>
        <v>Serviços Médicos (Pessoa Jurídica)</v>
      </c>
      <c r="K728">
        <f t="shared" si="18"/>
        <v>12</v>
      </c>
    </row>
    <row r="729" spans="1:11" hidden="1" x14ac:dyDescent="0.25">
      <c r="A729" s="152">
        <v>45287</v>
      </c>
      <c r="B729" s="152">
        <v>45225</v>
      </c>
      <c r="C729" s="153" t="s">
        <v>1799</v>
      </c>
      <c r="D729" s="154" t="s">
        <v>2196</v>
      </c>
      <c r="E729" s="153" t="s">
        <v>263</v>
      </c>
      <c r="F729" s="153" t="s">
        <v>2197</v>
      </c>
      <c r="G729" s="158">
        <v>73.7</v>
      </c>
      <c r="H729" s="35" t="s">
        <v>2332</v>
      </c>
      <c r="J729" t="str">
        <f>VLOOKUP(E729,Ref.!E:F,2,0)</f>
        <v>Serviços Médicos (Pessoa Jurídica)</v>
      </c>
      <c r="K729">
        <f t="shared" si="18"/>
        <v>12</v>
      </c>
    </row>
    <row r="730" spans="1:11" hidden="1" x14ac:dyDescent="0.25">
      <c r="A730" s="152">
        <v>45280</v>
      </c>
      <c r="B730" s="152">
        <v>45225</v>
      </c>
      <c r="C730" s="153" t="s">
        <v>1794</v>
      </c>
      <c r="D730" s="154" t="s">
        <v>1785</v>
      </c>
      <c r="E730" s="153" t="s">
        <v>263</v>
      </c>
      <c r="F730" s="153" t="s">
        <v>2138</v>
      </c>
      <c r="G730" s="158">
        <v>76.16</v>
      </c>
      <c r="H730" s="35" t="s">
        <v>2380</v>
      </c>
      <c r="J730" t="str">
        <f>VLOOKUP(E730,Ref.!E:F,2,0)</f>
        <v>Serviços Médicos (Pessoa Jurídica)</v>
      </c>
      <c r="K730">
        <f t="shared" si="18"/>
        <v>12</v>
      </c>
    </row>
    <row r="731" spans="1:11" hidden="1" x14ac:dyDescent="0.25">
      <c r="A731" s="152">
        <v>45280</v>
      </c>
      <c r="B731" s="152">
        <v>45251</v>
      </c>
      <c r="C731" s="153" t="s">
        <v>2000</v>
      </c>
      <c r="D731" s="154" t="s">
        <v>2190</v>
      </c>
      <c r="E731" s="153" t="s">
        <v>263</v>
      </c>
      <c r="F731" s="153" t="s">
        <v>2127</v>
      </c>
      <c r="G731" s="158">
        <v>83.57</v>
      </c>
      <c r="H731" s="35" t="s">
        <v>2380</v>
      </c>
      <c r="J731" t="str">
        <f>VLOOKUP(E731,Ref.!E:F,2,0)</f>
        <v>Serviços Médicos (Pessoa Jurídica)</v>
      </c>
      <c r="K731">
        <f t="shared" si="18"/>
        <v>12</v>
      </c>
    </row>
    <row r="732" spans="1:11" hidden="1" x14ac:dyDescent="0.25">
      <c r="A732" s="152">
        <v>45280</v>
      </c>
      <c r="B732" s="152">
        <v>45251</v>
      </c>
      <c r="C732" s="153" t="s">
        <v>2006</v>
      </c>
      <c r="D732" s="154" t="s">
        <v>1818</v>
      </c>
      <c r="E732" s="153" t="s">
        <v>263</v>
      </c>
      <c r="F732" s="153" t="s">
        <v>2134</v>
      </c>
      <c r="G732" s="158">
        <v>104.41</v>
      </c>
      <c r="H732" s="35" t="s">
        <v>2380</v>
      </c>
      <c r="J732" t="str">
        <f>VLOOKUP(E732,Ref.!E:F,2,0)</f>
        <v>Serviços Médicos (Pessoa Jurídica)</v>
      </c>
      <c r="K732">
        <f t="shared" si="18"/>
        <v>12</v>
      </c>
    </row>
    <row r="733" spans="1:11" hidden="1" x14ac:dyDescent="0.25">
      <c r="A733" s="152">
        <v>45280</v>
      </c>
      <c r="B733" s="152">
        <v>45257</v>
      </c>
      <c r="C733" s="153" t="s">
        <v>1799</v>
      </c>
      <c r="D733" s="154" t="s">
        <v>2207</v>
      </c>
      <c r="E733" s="153" t="s">
        <v>263</v>
      </c>
      <c r="F733" s="153" t="s">
        <v>2208</v>
      </c>
      <c r="G733" s="158">
        <v>122.84</v>
      </c>
      <c r="H733" s="35" t="s">
        <v>2380</v>
      </c>
      <c r="J733" t="str">
        <f>VLOOKUP(E733,Ref.!E:F,2,0)</f>
        <v>Serviços Médicos (Pessoa Jurídica)</v>
      </c>
      <c r="K733">
        <f t="shared" si="18"/>
        <v>12</v>
      </c>
    </row>
    <row r="734" spans="1:11" hidden="1" x14ac:dyDescent="0.25">
      <c r="A734" s="152">
        <v>45280</v>
      </c>
      <c r="B734" s="152">
        <v>45225</v>
      </c>
      <c r="C734" s="153" t="s">
        <v>1997</v>
      </c>
      <c r="D734" s="154" t="s">
        <v>2165</v>
      </c>
      <c r="E734" s="153" t="s">
        <v>263</v>
      </c>
      <c r="F734" s="153" t="s">
        <v>2156</v>
      </c>
      <c r="G734" s="158">
        <v>152.32</v>
      </c>
      <c r="H734" s="35" t="s">
        <v>2380</v>
      </c>
      <c r="J734" t="str">
        <f>VLOOKUP(E734,Ref.!E:F,2,0)</f>
        <v>Serviços Médicos (Pessoa Jurídica)</v>
      </c>
      <c r="K734">
        <f t="shared" si="18"/>
        <v>12</v>
      </c>
    </row>
    <row r="735" spans="1:11" hidden="1" x14ac:dyDescent="0.25">
      <c r="A735" s="152">
        <v>45280</v>
      </c>
      <c r="B735" s="152">
        <v>45252</v>
      </c>
      <c r="C735" s="153" t="s">
        <v>1997</v>
      </c>
      <c r="D735" s="154" t="s">
        <v>2191</v>
      </c>
      <c r="E735" s="153" t="s">
        <v>263</v>
      </c>
      <c r="F735" s="153" t="s">
        <v>2145</v>
      </c>
      <c r="G735" s="158">
        <v>152.32</v>
      </c>
      <c r="H735" s="35" t="s">
        <v>2380</v>
      </c>
      <c r="J735" t="str">
        <f>VLOOKUP(E735,Ref.!E:F,2,0)</f>
        <v>Serviços Médicos (Pessoa Jurídica)</v>
      </c>
      <c r="K735">
        <f t="shared" si="18"/>
        <v>12</v>
      </c>
    </row>
    <row r="736" spans="1:11" hidden="1" x14ac:dyDescent="0.25">
      <c r="A736" s="152">
        <v>45280</v>
      </c>
      <c r="B736" s="152">
        <v>45251</v>
      </c>
      <c r="C736" s="153" t="s">
        <v>2002</v>
      </c>
      <c r="D736" s="154" t="s">
        <v>2195</v>
      </c>
      <c r="E736" s="153" t="s">
        <v>263</v>
      </c>
      <c r="F736" s="153" t="s">
        <v>2129</v>
      </c>
      <c r="G736" s="158">
        <v>152.32</v>
      </c>
      <c r="H736" s="35" t="s">
        <v>2380</v>
      </c>
      <c r="J736" t="str">
        <f>VLOOKUP(E736,Ref.!E:F,2,0)</f>
        <v>Serviços Médicos (Pessoa Jurídica)</v>
      </c>
      <c r="K736">
        <f t="shared" si="18"/>
        <v>12</v>
      </c>
    </row>
    <row r="737" spans="1:11" hidden="1" x14ac:dyDescent="0.25">
      <c r="A737" s="152">
        <v>45280</v>
      </c>
      <c r="B737" s="152">
        <v>45223</v>
      </c>
      <c r="C737" s="153" t="s">
        <v>1796</v>
      </c>
      <c r="D737" s="154" t="s">
        <v>2274</v>
      </c>
      <c r="E737" s="153" t="s">
        <v>263</v>
      </c>
      <c r="F737" s="153" t="s">
        <v>2140</v>
      </c>
      <c r="G737" s="158">
        <v>228.48000000000002</v>
      </c>
      <c r="H737" s="35" t="s">
        <v>2380</v>
      </c>
      <c r="J737" t="str">
        <f>VLOOKUP(E737,Ref.!E:F,2,0)</f>
        <v>Serviços Médicos (Pessoa Jurídica)</v>
      </c>
      <c r="K737">
        <f t="shared" si="18"/>
        <v>12</v>
      </c>
    </row>
    <row r="738" spans="1:11" hidden="1" x14ac:dyDescent="0.25">
      <c r="A738" s="152">
        <v>45280</v>
      </c>
      <c r="B738" s="152">
        <v>45191</v>
      </c>
      <c r="C738" s="153" t="s">
        <v>1997</v>
      </c>
      <c r="D738" s="154" t="s">
        <v>2159</v>
      </c>
      <c r="E738" s="153" t="s">
        <v>263</v>
      </c>
      <c r="F738" s="153" t="s">
        <v>2149</v>
      </c>
      <c r="G738" s="158">
        <v>304.64</v>
      </c>
      <c r="H738" s="35" t="s">
        <v>2380</v>
      </c>
      <c r="J738" t="str">
        <f>VLOOKUP(E738,Ref.!E:F,2,0)</f>
        <v>Serviços Médicos (Pessoa Jurídica)</v>
      </c>
      <c r="K738">
        <f t="shared" ref="K738:K769" si="19">MONTH(A738)</f>
        <v>12</v>
      </c>
    </row>
    <row r="739" spans="1:11" hidden="1" x14ac:dyDescent="0.25">
      <c r="A739" s="152">
        <v>45280</v>
      </c>
      <c r="B739" s="152">
        <v>45251</v>
      </c>
      <c r="C739" s="153" t="s">
        <v>2007</v>
      </c>
      <c r="D739" s="154" t="s">
        <v>1818</v>
      </c>
      <c r="E739" s="153" t="s">
        <v>263</v>
      </c>
      <c r="F739" s="153" t="s">
        <v>2134</v>
      </c>
      <c r="G739" s="158">
        <v>323.69</v>
      </c>
      <c r="H739" s="35" t="s">
        <v>2380</v>
      </c>
      <c r="J739" t="str">
        <f>VLOOKUP(E739,Ref.!E:F,2,0)</f>
        <v>Serviços Médicos (Pessoa Jurídica)</v>
      </c>
      <c r="K739">
        <f t="shared" si="19"/>
        <v>12</v>
      </c>
    </row>
    <row r="740" spans="1:11" hidden="1" x14ac:dyDescent="0.25">
      <c r="A740" s="152">
        <v>45280</v>
      </c>
      <c r="B740" s="152">
        <v>45225</v>
      </c>
      <c r="C740" s="153" t="s">
        <v>2011</v>
      </c>
      <c r="D740" s="154" t="s">
        <v>1875</v>
      </c>
      <c r="E740" s="153" t="s">
        <v>263</v>
      </c>
      <c r="F740" s="153" t="s">
        <v>1970</v>
      </c>
      <c r="G740" s="158">
        <v>456.96000000000004</v>
      </c>
      <c r="H740" s="35" t="s">
        <v>2380</v>
      </c>
      <c r="J740" t="str">
        <f>VLOOKUP(E740,Ref.!E:F,2,0)</f>
        <v>Serviços Médicos (Pessoa Jurídica)</v>
      </c>
      <c r="K740">
        <f t="shared" si="19"/>
        <v>12</v>
      </c>
    </row>
    <row r="741" spans="1:11" hidden="1" x14ac:dyDescent="0.25">
      <c r="A741" s="152">
        <v>45288</v>
      </c>
      <c r="B741" s="152">
        <v>45282</v>
      </c>
      <c r="C741" s="153" t="s">
        <v>1675</v>
      </c>
      <c r="D741" s="154" t="s">
        <v>2319</v>
      </c>
      <c r="E741" s="153" t="s">
        <v>263</v>
      </c>
      <c r="F741" s="153" t="s">
        <v>2320</v>
      </c>
      <c r="G741" s="158">
        <v>1184.8900000000001</v>
      </c>
      <c r="H741" s="35" t="s">
        <v>2381</v>
      </c>
      <c r="J741" t="str">
        <f>VLOOKUP(E741,Ref.!E:F,2,0)</f>
        <v>Serviços Médicos (Pessoa Jurídica)</v>
      </c>
      <c r="K741">
        <f t="shared" si="19"/>
        <v>12</v>
      </c>
    </row>
    <row r="742" spans="1:11" hidden="1" x14ac:dyDescent="0.25">
      <c r="A742" s="152">
        <v>45261</v>
      </c>
      <c r="B742" s="152">
        <v>45258</v>
      </c>
      <c r="C742" s="153" t="s">
        <v>1631</v>
      </c>
      <c r="D742" s="154" t="s">
        <v>2166</v>
      </c>
      <c r="E742" s="153" t="s">
        <v>263</v>
      </c>
      <c r="F742" s="153" t="s">
        <v>2167</v>
      </c>
      <c r="G742" s="158">
        <v>1537.1100000000001</v>
      </c>
      <c r="H742" s="35">
        <v>51737</v>
      </c>
      <c r="J742" t="str">
        <f>VLOOKUP(E742,Ref.!E:F,2,0)</f>
        <v>Serviços Médicos (Pessoa Jurídica)</v>
      </c>
      <c r="K742">
        <f t="shared" si="19"/>
        <v>12</v>
      </c>
    </row>
    <row r="743" spans="1:11" hidden="1" x14ac:dyDescent="0.25">
      <c r="A743" s="152">
        <v>45266</v>
      </c>
      <c r="B743" s="152">
        <v>45260</v>
      </c>
      <c r="C743" s="153" t="s">
        <v>1899</v>
      </c>
      <c r="D743" s="154" t="s">
        <v>2168</v>
      </c>
      <c r="E743" s="153" t="s">
        <v>263</v>
      </c>
      <c r="F743" s="153" t="s">
        <v>2169</v>
      </c>
      <c r="G743" s="158">
        <v>1537.1100000000001</v>
      </c>
      <c r="H743" s="35" t="s">
        <v>2382</v>
      </c>
      <c r="J743" t="str">
        <f>VLOOKUP(E743,Ref.!E:F,2,0)</f>
        <v>Serviços Médicos (Pessoa Jurídica)</v>
      </c>
      <c r="K743">
        <f t="shared" si="19"/>
        <v>12</v>
      </c>
    </row>
    <row r="744" spans="1:11" hidden="1" x14ac:dyDescent="0.25">
      <c r="A744" s="152">
        <v>45271</v>
      </c>
      <c r="B744" s="152">
        <v>45266</v>
      </c>
      <c r="C744" s="153" t="s">
        <v>1645</v>
      </c>
      <c r="D744" s="154" t="s">
        <v>2192</v>
      </c>
      <c r="E744" s="153" t="s">
        <v>263</v>
      </c>
      <c r="F744" s="153" t="s">
        <v>2193</v>
      </c>
      <c r="G744" s="158">
        <v>1637.8400000000001</v>
      </c>
      <c r="H744" s="35" t="s">
        <v>2383</v>
      </c>
      <c r="J744" t="str">
        <f>VLOOKUP(E744,Ref.!E:F,2,0)</f>
        <v>Serviços Médicos (Pessoa Jurídica)</v>
      </c>
      <c r="K744">
        <f t="shared" si="19"/>
        <v>12</v>
      </c>
    </row>
    <row r="745" spans="1:11" hidden="1" x14ac:dyDescent="0.25">
      <c r="A745" s="152">
        <v>45280</v>
      </c>
      <c r="B745" s="152">
        <v>45274</v>
      </c>
      <c r="C745" s="153" t="s">
        <v>1681</v>
      </c>
      <c r="D745" s="154" t="s">
        <v>2279</v>
      </c>
      <c r="E745" s="153" t="s">
        <v>263</v>
      </c>
      <c r="F745" s="153" t="s">
        <v>2280</v>
      </c>
      <c r="G745" s="158">
        <v>1637.8400000000001</v>
      </c>
      <c r="H745" s="35" t="s">
        <v>2379</v>
      </c>
      <c r="J745" t="str">
        <f>VLOOKUP(E745,Ref.!E:F,2,0)</f>
        <v>Serviços Médicos (Pessoa Jurídica)</v>
      </c>
      <c r="K745">
        <f t="shared" si="19"/>
        <v>12</v>
      </c>
    </row>
    <row r="746" spans="1:11" hidden="1" x14ac:dyDescent="0.25">
      <c r="A746" s="152">
        <v>45287</v>
      </c>
      <c r="B746" s="152">
        <v>45281</v>
      </c>
      <c r="C746" s="153" t="s">
        <v>1893</v>
      </c>
      <c r="D746" s="154" t="s">
        <v>2313</v>
      </c>
      <c r="E746" s="153" t="s">
        <v>263</v>
      </c>
      <c r="F746" s="153" t="s">
        <v>2314</v>
      </c>
      <c r="G746" s="158">
        <v>2634.26</v>
      </c>
      <c r="H746" s="35" t="s">
        <v>2384</v>
      </c>
      <c r="J746" t="str">
        <f>VLOOKUP(E746,Ref.!E:F,2,0)</f>
        <v>Serviços Médicos (Pessoa Jurídica)</v>
      </c>
      <c r="K746">
        <f t="shared" si="19"/>
        <v>12</v>
      </c>
    </row>
    <row r="747" spans="1:11" hidden="1" x14ac:dyDescent="0.25">
      <c r="A747" s="152">
        <v>45280</v>
      </c>
      <c r="B747" s="152">
        <v>45275</v>
      </c>
      <c r="C747" s="153" t="s">
        <v>1616</v>
      </c>
      <c r="D747" s="154" t="s">
        <v>2281</v>
      </c>
      <c r="E747" s="153" t="s">
        <v>263</v>
      </c>
      <c r="F747" s="153" t="s">
        <v>2282</v>
      </c>
      <c r="G747" s="158">
        <v>3074.2200000000003</v>
      </c>
      <c r="H747" s="35" t="s">
        <v>2385</v>
      </c>
      <c r="J747" t="str">
        <f>VLOOKUP(E747,Ref.!E:F,2,0)</f>
        <v>Serviços Médicos (Pessoa Jurídica)</v>
      </c>
      <c r="K747">
        <f t="shared" si="19"/>
        <v>12</v>
      </c>
    </row>
    <row r="748" spans="1:11" hidden="1" x14ac:dyDescent="0.25">
      <c r="A748" s="152">
        <v>45288</v>
      </c>
      <c r="B748" s="152">
        <v>45281</v>
      </c>
      <c r="C748" s="153" t="s">
        <v>1732</v>
      </c>
      <c r="D748" s="154" t="s">
        <v>2321</v>
      </c>
      <c r="E748" s="153" t="s">
        <v>263</v>
      </c>
      <c r="F748" s="153" t="s">
        <v>2322</v>
      </c>
      <c r="G748" s="158">
        <v>3275.6800000000003</v>
      </c>
      <c r="H748" s="35" t="s">
        <v>2381</v>
      </c>
      <c r="J748" t="str">
        <f>VLOOKUP(E748,Ref.!E:F,2,0)</f>
        <v>Serviços Médicos (Pessoa Jurídica)</v>
      </c>
      <c r="K748">
        <f t="shared" si="19"/>
        <v>12</v>
      </c>
    </row>
    <row r="749" spans="1:11" hidden="1" x14ac:dyDescent="0.25">
      <c r="A749" s="152">
        <v>45266</v>
      </c>
      <c r="B749" s="152">
        <v>45261</v>
      </c>
      <c r="C749" s="153" t="s">
        <v>1616</v>
      </c>
      <c r="D749" s="154" t="s">
        <v>1878</v>
      </c>
      <c r="E749" s="153" t="s">
        <v>263</v>
      </c>
      <c r="F749" s="153" t="s">
        <v>2177</v>
      </c>
      <c r="G749" s="158">
        <v>4611.34</v>
      </c>
      <c r="H749" s="35" t="s">
        <v>2334</v>
      </c>
      <c r="J749" t="str">
        <f>VLOOKUP(E749,Ref.!E:F,2,0)</f>
        <v>Serviços Médicos (Pessoa Jurídica)</v>
      </c>
      <c r="K749">
        <f t="shared" si="19"/>
        <v>12</v>
      </c>
    </row>
    <row r="750" spans="1:11" hidden="1" x14ac:dyDescent="0.25">
      <c r="A750" s="152">
        <v>45272</v>
      </c>
      <c r="B750" s="152">
        <v>45225</v>
      </c>
      <c r="C750" s="153" t="s">
        <v>1745</v>
      </c>
      <c r="D750" s="154" t="s">
        <v>2196</v>
      </c>
      <c r="E750" s="153" t="s">
        <v>263</v>
      </c>
      <c r="F750" s="153" t="s">
        <v>2197</v>
      </c>
      <c r="G750" s="158">
        <v>4611.34</v>
      </c>
      <c r="H750" s="35" t="s">
        <v>2386</v>
      </c>
      <c r="J750" t="str">
        <f>VLOOKUP(E750,Ref.!E:F,2,0)</f>
        <v>Serviços Médicos (Pessoa Jurídica)</v>
      </c>
      <c r="K750">
        <f t="shared" si="19"/>
        <v>12</v>
      </c>
    </row>
    <row r="751" spans="1:11" hidden="1" x14ac:dyDescent="0.25">
      <c r="A751" s="152">
        <v>45265</v>
      </c>
      <c r="B751" s="152">
        <v>45259</v>
      </c>
      <c r="C751" s="153" t="s">
        <v>1681</v>
      </c>
      <c r="D751" s="154" t="s">
        <v>1632</v>
      </c>
      <c r="E751" s="153" t="s">
        <v>263</v>
      </c>
      <c r="F751" s="153" t="s">
        <v>2172</v>
      </c>
      <c r="G751" s="158">
        <v>4913.5200000000004</v>
      </c>
      <c r="H751" s="35" t="s">
        <v>2387</v>
      </c>
      <c r="J751" t="str">
        <f>VLOOKUP(E751,Ref.!E:F,2,0)</f>
        <v>Serviços Médicos (Pessoa Jurídica)</v>
      </c>
      <c r="K751">
        <f t="shared" si="19"/>
        <v>12</v>
      </c>
    </row>
    <row r="752" spans="1:11" hidden="1" x14ac:dyDescent="0.25">
      <c r="A752" s="152">
        <v>45272</v>
      </c>
      <c r="B752" s="152">
        <v>45233</v>
      </c>
      <c r="C752" s="153" t="s">
        <v>2198</v>
      </c>
      <c r="D752" s="154" t="s">
        <v>2199</v>
      </c>
      <c r="E752" s="153" t="s">
        <v>263</v>
      </c>
      <c r="F752" s="153" t="s">
        <v>2200</v>
      </c>
      <c r="G752" s="158">
        <v>4913.5200000000004</v>
      </c>
      <c r="H752" s="35" t="s">
        <v>2340</v>
      </c>
      <c r="J752" t="str">
        <f>VLOOKUP(E752,Ref.!E:F,2,0)</f>
        <v>Serviços Médicos (Pessoa Jurídica)</v>
      </c>
      <c r="K752">
        <f t="shared" si="19"/>
        <v>12</v>
      </c>
    </row>
    <row r="753" spans="1:11" hidden="1" x14ac:dyDescent="0.25">
      <c r="A753" s="152">
        <v>45279</v>
      </c>
      <c r="B753" s="152">
        <v>45271</v>
      </c>
      <c r="C753" s="153" t="s">
        <v>1620</v>
      </c>
      <c r="D753" s="154" t="s">
        <v>2268</v>
      </c>
      <c r="E753" s="153" t="s">
        <v>263</v>
      </c>
      <c r="F753" s="153" t="s">
        <v>2269</v>
      </c>
      <c r="G753" s="158">
        <v>4913.5200000000004</v>
      </c>
      <c r="H753" s="35" t="s">
        <v>2388</v>
      </c>
      <c r="J753" t="str">
        <f>VLOOKUP(E753,Ref.!E:F,2,0)</f>
        <v>Serviços Médicos (Pessoa Jurídica)</v>
      </c>
      <c r="K753">
        <f t="shared" si="19"/>
        <v>12</v>
      </c>
    </row>
    <row r="754" spans="1:11" hidden="1" x14ac:dyDescent="0.25">
      <c r="A754" s="152">
        <v>45279</v>
      </c>
      <c r="B754" s="152">
        <v>45273</v>
      </c>
      <c r="C754" s="153" t="s">
        <v>1877</v>
      </c>
      <c r="D754" s="154" t="s">
        <v>2270</v>
      </c>
      <c r="E754" s="153" t="s">
        <v>263</v>
      </c>
      <c r="F754" s="153" t="s">
        <v>2271</v>
      </c>
      <c r="G754" s="158">
        <v>4913.5200000000004</v>
      </c>
      <c r="H754" s="35" t="s">
        <v>2388</v>
      </c>
      <c r="J754" t="str">
        <f>VLOOKUP(E754,Ref.!E:F,2,0)</f>
        <v>Serviços Médicos (Pessoa Jurídica)</v>
      </c>
      <c r="K754">
        <f t="shared" si="19"/>
        <v>12</v>
      </c>
    </row>
    <row r="755" spans="1:11" hidden="1" x14ac:dyDescent="0.25">
      <c r="A755" s="152">
        <v>45282</v>
      </c>
      <c r="B755" s="152">
        <v>45276</v>
      </c>
      <c r="C755" s="153" t="s">
        <v>1883</v>
      </c>
      <c r="D755" s="154" t="s">
        <v>2297</v>
      </c>
      <c r="E755" s="153" t="s">
        <v>263</v>
      </c>
      <c r="F755" s="153" t="s">
        <v>2298</v>
      </c>
      <c r="G755" s="158">
        <v>4913.5200000000004</v>
      </c>
      <c r="H755" s="35" t="s">
        <v>2337</v>
      </c>
      <c r="J755" t="str">
        <f>VLOOKUP(E755,Ref.!E:F,2,0)</f>
        <v>Serviços Médicos (Pessoa Jurídica)</v>
      </c>
      <c r="K755">
        <f t="shared" si="19"/>
        <v>12</v>
      </c>
    </row>
    <row r="756" spans="1:11" hidden="1" x14ac:dyDescent="0.25">
      <c r="A756" s="152">
        <v>45286</v>
      </c>
      <c r="B756" s="152">
        <v>45282</v>
      </c>
      <c r="C756" s="153" t="s">
        <v>1918</v>
      </c>
      <c r="D756" s="154" t="s">
        <v>1498</v>
      </c>
      <c r="E756" s="153" t="s">
        <v>263</v>
      </c>
      <c r="F756" s="153" t="s">
        <v>2308</v>
      </c>
      <c r="G756" s="158">
        <v>4913.5200000000004</v>
      </c>
      <c r="H756" s="35" t="s">
        <v>2389</v>
      </c>
      <c r="J756" t="str">
        <f>VLOOKUP(E756,Ref.!E:F,2,0)</f>
        <v>Serviços Médicos (Pessoa Jurídica)</v>
      </c>
      <c r="K756">
        <f t="shared" si="19"/>
        <v>12</v>
      </c>
    </row>
    <row r="757" spans="1:11" hidden="1" x14ac:dyDescent="0.25">
      <c r="A757" s="152">
        <v>45288</v>
      </c>
      <c r="B757" s="152">
        <v>45281</v>
      </c>
      <c r="C757" s="153" t="s">
        <v>1742</v>
      </c>
      <c r="D757" s="154" t="s">
        <v>1646</v>
      </c>
      <c r="E757" s="153" t="s">
        <v>263</v>
      </c>
      <c r="F757" s="153" t="s">
        <v>2323</v>
      </c>
      <c r="G757" s="158">
        <v>4913.5200000000004</v>
      </c>
      <c r="H757" s="35" t="s">
        <v>2381</v>
      </c>
      <c r="J757" t="str">
        <f>VLOOKUP(E757,Ref.!E:F,2,0)</f>
        <v>Serviços Médicos (Pessoa Jurídica)</v>
      </c>
      <c r="K757">
        <f t="shared" si="19"/>
        <v>12</v>
      </c>
    </row>
    <row r="758" spans="1:11" hidden="1" x14ac:dyDescent="0.25">
      <c r="A758" s="152">
        <v>45272</v>
      </c>
      <c r="B758" s="152">
        <v>45226</v>
      </c>
      <c r="C758" s="153" t="s">
        <v>1788</v>
      </c>
      <c r="D758" s="154" t="s">
        <v>1672</v>
      </c>
      <c r="E758" s="153" t="s">
        <v>263</v>
      </c>
      <c r="F758" s="153" t="s">
        <v>2201</v>
      </c>
      <c r="G758" s="158">
        <v>6551.3600000000006</v>
      </c>
      <c r="H758" s="35" t="s">
        <v>2390</v>
      </c>
      <c r="J758" t="str">
        <f>VLOOKUP(E758,Ref.!E:F,2,0)</f>
        <v>Serviços Médicos (Pessoa Jurídica)</v>
      </c>
      <c r="K758">
        <f t="shared" si="19"/>
        <v>12</v>
      </c>
    </row>
    <row r="759" spans="1:11" hidden="1" x14ac:dyDescent="0.25">
      <c r="A759" s="152">
        <v>45282</v>
      </c>
      <c r="B759" s="152">
        <v>45278</v>
      </c>
      <c r="C759" s="153" t="s">
        <v>2198</v>
      </c>
      <c r="D759" s="154" t="s">
        <v>2270</v>
      </c>
      <c r="E759" s="153" t="s">
        <v>263</v>
      </c>
      <c r="F759" s="153" t="s">
        <v>2299</v>
      </c>
      <c r="G759" s="158">
        <v>6551.3600000000006</v>
      </c>
      <c r="H759" s="35" t="s">
        <v>2391</v>
      </c>
      <c r="J759" t="str">
        <f>VLOOKUP(E759,Ref.!E:F,2,0)</f>
        <v>Serviços Médicos (Pessoa Jurídica)</v>
      </c>
      <c r="K759">
        <f t="shared" si="19"/>
        <v>12</v>
      </c>
    </row>
    <row r="760" spans="1:11" hidden="1" x14ac:dyDescent="0.25">
      <c r="A760" s="152">
        <v>45288</v>
      </c>
      <c r="B760" s="152">
        <v>45281</v>
      </c>
      <c r="C760" s="153" t="s">
        <v>1620</v>
      </c>
      <c r="D760" s="154" t="s">
        <v>2287</v>
      </c>
      <c r="E760" s="153" t="s">
        <v>263</v>
      </c>
      <c r="F760" s="153" t="s">
        <v>2324</v>
      </c>
      <c r="G760" s="158">
        <v>6551.3600000000006</v>
      </c>
      <c r="H760" s="35" t="s">
        <v>2381</v>
      </c>
      <c r="J760" t="str">
        <f>VLOOKUP(E760,Ref.!E:F,2,0)</f>
        <v>Serviços Médicos (Pessoa Jurídica)</v>
      </c>
      <c r="K760">
        <f t="shared" si="19"/>
        <v>12</v>
      </c>
    </row>
    <row r="761" spans="1:11" hidden="1" x14ac:dyDescent="0.25">
      <c r="A761" s="152">
        <v>45280</v>
      </c>
      <c r="B761" s="152">
        <v>45274</v>
      </c>
      <c r="C761" s="153" t="s">
        <v>1877</v>
      </c>
      <c r="D761" s="154" t="s">
        <v>2285</v>
      </c>
      <c r="E761" s="153" t="s">
        <v>263</v>
      </c>
      <c r="F761" s="153" t="s">
        <v>2286</v>
      </c>
      <c r="G761" s="158">
        <v>7370.28</v>
      </c>
      <c r="H761" s="35" t="s">
        <v>2379</v>
      </c>
      <c r="J761" t="str">
        <f>VLOOKUP(E761,Ref.!E:F,2,0)</f>
        <v>Serviços Médicos (Pessoa Jurídica)</v>
      </c>
      <c r="K761">
        <f t="shared" si="19"/>
        <v>12</v>
      </c>
    </row>
    <row r="762" spans="1:11" hidden="1" x14ac:dyDescent="0.25">
      <c r="A762" s="152">
        <v>45275</v>
      </c>
      <c r="B762" s="152">
        <v>45257</v>
      </c>
      <c r="C762" s="153" t="s">
        <v>1745</v>
      </c>
      <c r="D762" s="154" t="s">
        <v>2207</v>
      </c>
      <c r="E762" s="153" t="s">
        <v>263</v>
      </c>
      <c r="F762" s="153" t="s">
        <v>2208</v>
      </c>
      <c r="G762" s="158">
        <v>7685.56</v>
      </c>
      <c r="H762" s="35" t="s">
        <v>2392</v>
      </c>
      <c r="J762" t="str">
        <f>VLOOKUP(E762,Ref.!E:F,2,0)</f>
        <v>Serviços Médicos (Pessoa Jurídica)</v>
      </c>
      <c r="K762">
        <f t="shared" si="19"/>
        <v>12</v>
      </c>
    </row>
    <row r="763" spans="1:11" hidden="1" x14ac:dyDescent="0.25">
      <c r="A763" s="152">
        <v>45265</v>
      </c>
      <c r="B763" s="152">
        <v>45260</v>
      </c>
      <c r="C763" s="153" t="s">
        <v>1918</v>
      </c>
      <c r="D763" s="154" t="s">
        <v>2173</v>
      </c>
      <c r="E763" s="153" t="s">
        <v>263</v>
      </c>
      <c r="F763" s="153" t="s">
        <v>2174</v>
      </c>
      <c r="G763" s="158">
        <v>8189.2</v>
      </c>
      <c r="H763" s="35" t="s">
        <v>2393</v>
      </c>
      <c r="J763" t="str">
        <f>VLOOKUP(E763,Ref.!E:F,2,0)</f>
        <v>Serviços Médicos (Pessoa Jurídica)</v>
      </c>
      <c r="K763">
        <f t="shared" si="19"/>
        <v>12</v>
      </c>
    </row>
    <row r="764" spans="1:11" hidden="1" x14ac:dyDescent="0.25">
      <c r="A764" s="152">
        <v>45265</v>
      </c>
      <c r="B764" s="152">
        <v>45260</v>
      </c>
      <c r="C764" s="153" t="s">
        <v>1605</v>
      </c>
      <c r="D764" s="154" t="s">
        <v>2175</v>
      </c>
      <c r="E764" s="153" t="s">
        <v>263</v>
      </c>
      <c r="F764" s="153" t="s">
        <v>2176</v>
      </c>
      <c r="G764" s="158">
        <v>8189.2</v>
      </c>
      <c r="H764" s="35" t="s">
        <v>2393</v>
      </c>
      <c r="J764" t="str">
        <f>VLOOKUP(E764,Ref.!E:F,2,0)</f>
        <v>Serviços Médicos (Pessoa Jurídica)</v>
      </c>
      <c r="K764">
        <f t="shared" si="19"/>
        <v>12</v>
      </c>
    </row>
    <row r="765" spans="1:11" hidden="1" x14ac:dyDescent="0.25">
      <c r="A765" s="152">
        <v>45286</v>
      </c>
      <c r="B765" s="152">
        <v>45280</v>
      </c>
      <c r="C765" s="153" t="s">
        <v>1678</v>
      </c>
      <c r="D765" s="154" t="s">
        <v>2309</v>
      </c>
      <c r="E765" s="153" t="s">
        <v>263</v>
      </c>
      <c r="F765" s="153" t="s">
        <v>2310</v>
      </c>
      <c r="G765" s="158">
        <v>8189.4000000000005</v>
      </c>
      <c r="H765" s="35" t="s">
        <v>2394</v>
      </c>
      <c r="J765" t="str">
        <f>VLOOKUP(E765,Ref.!E:F,2,0)</f>
        <v>Serviços Médicos (Pessoa Jurídica)</v>
      </c>
      <c r="K765">
        <f t="shared" si="19"/>
        <v>12</v>
      </c>
    </row>
    <row r="766" spans="1:11" hidden="1" x14ac:dyDescent="0.25">
      <c r="A766" s="152">
        <v>45261</v>
      </c>
      <c r="B766" s="152">
        <v>45257</v>
      </c>
      <c r="C766" s="153" t="s">
        <v>1624</v>
      </c>
      <c r="D766" s="154" t="s">
        <v>2170</v>
      </c>
      <c r="E766" s="153" t="s">
        <v>263</v>
      </c>
      <c r="F766" s="153" t="s">
        <v>2171</v>
      </c>
      <c r="G766" s="158">
        <v>9827.0400000000009</v>
      </c>
      <c r="H766" s="35" t="s">
        <v>2395</v>
      </c>
      <c r="J766" t="str">
        <f>VLOOKUP(E766,Ref.!E:F,2,0)</f>
        <v>Serviços Médicos (Pessoa Jurídica)</v>
      </c>
      <c r="K766">
        <f t="shared" si="19"/>
        <v>12</v>
      </c>
    </row>
    <row r="767" spans="1:11" hidden="1" x14ac:dyDescent="0.25">
      <c r="A767" s="152">
        <v>45268</v>
      </c>
      <c r="B767" s="152">
        <v>45261</v>
      </c>
      <c r="C767" s="153" t="s">
        <v>1883</v>
      </c>
      <c r="D767" s="154" t="s">
        <v>2187</v>
      </c>
      <c r="E767" s="153" t="s">
        <v>263</v>
      </c>
      <c r="F767" s="153" t="s">
        <v>2188</v>
      </c>
      <c r="G767" s="158">
        <v>9827.0400000000009</v>
      </c>
      <c r="H767" s="35" t="s">
        <v>2396</v>
      </c>
      <c r="J767" t="str">
        <f>VLOOKUP(E767,Ref.!E:F,2,0)</f>
        <v>Serviços Médicos (Pessoa Jurídica)</v>
      </c>
      <c r="K767">
        <f t="shared" si="19"/>
        <v>12</v>
      </c>
    </row>
    <row r="768" spans="1:11" hidden="1" x14ac:dyDescent="0.25">
      <c r="A768" s="152">
        <v>45273</v>
      </c>
      <c r="B768" s="152">
        <v>45266</v>
      </c>
      <c r="C768" s="153" t="s">
        <v>1627</v>
      </c>
      <c r="D768" s="154" t="s">
        <v>2203</v>
      </c>
      <c r="E768" s="153" t="s">
        <v>263</v>
      </c>
      <c r="F768" s="153" t="s">
        <v>2204</v>
      </c>
      <c r="G768" s="158">
        <v>9827.0400000000009</v>
      </c>
      <c r="H768" s="35" t="s">
        <v>2397</v>
      </c>
      <c r="J768" t="str">
        <f>VLOOKUP(E768,Ref.!E:F,2,0)</f>
        <v>Serviços Médicos (Pessoa Jurídica)</v>
      </c>
      <c r="K768">
        <f t="shared" si="19"/>
        <v>12</v>
      </c>
    </row>
    <row r="769" spans="1:11" hidden="1" x14ac:dyDescent="0.25">
      <c r="A769" s="152">
        <v>45280</v>
      </c>
      <c r="B769" s="152">
        <v>45275</v>
      </c>
      <c r="C769" s="153" t="s">
        <v>1624</v>
      </c>
      <c r="D769" s="154" t="s">
        <v>2287</v>
      </c>
      <c r="E769" s="153" t="s">
        <v>263</v>
      </c>
      <c r="F769" s="153" t="s">
        <v>2288</v>
      </c>
      <c r="G769" s="158">
        <v>9827.0400000000009</v>
      </c>
      <c r="H769" s="35" t="s">
        <v>2379</v>
      </c>
      <c r="J769" t="str">
        <f>VLOOKUP(E769,Ref.!E:F,2,0)</f>
        <v>Serviços Médicos (Pessoa Jurídica)</v>
      </c>
      <c r="K769">
        <f t="shared" si="19"/>
        <v>12</v>
      </c>
    </row>
    <row r="770" spans="1:11" hidden="1" x14ac:dyDescent="0.25">
      <c r="A770" s="152">
        <v>45279</v>
      </c>
      <c r="B770" s="152">
        <v>45273</v>
      </c>
      <c r="C770" s="153" t="s">
        <v>1745</v>
      </c>
      <c r="D770" s="154" t="s">
        <v>2274</v>
      </c>
      <c r="E770" s="153" t="s">
        <v>263</v>
      </c>
      <c r="F770" s="153" t="s">
        <v>2275</v>
      </c>
      <c r="G770" s="158">
        <v>10759.79</v>
      </c>
      <c r="H770" s="35" t="s">
        <v>2388</v>
      </c>
      <c r="J770" t="str">
        <f>VLOOKUP(E770,Ref.!E:F,2,0)</f>
        <v>Serviços Médicos (Pessoa Jurídica)</v>
      </c>
      <c r="K770">
        <f t="shared" ref="K770:K795" si="20">MONTH(A770)</f>
        <v>12</v>
      </c>
    </row>
    <row r="771" spans="1:11" hidden="1" x14ac:dyDescent="0.25">
      <c r="A771" s="152">
        <v>45282</v>
      </c>
      <c r="B771" s="152">
        <v>45278</v>
      </c>
      <c r="C771" s="153" t="s">
        <v>1745</v>
      </c>
      <c r="D771" s="154" t="s">
        <v>1966</v>
      </c>
      <c r="E771" s="153" t="s">
        <v>263</v>
      </c>
      <c r="F771" s="153" t="s">
        <v>2300</v>
      </c>
      <c r="G771" s="158">
        <v>10759.79</v>
      </c>
      <c r="H771" s="35" t="s">
        <v>2398</v>
      </c>
      <c r="J771" t="str">
        <f>VLOOKUP(E771,Ref.!E:F,2,0)</f>
        <v>Serviços Médicos (Pessoa Jurídica)</v>
      </c>
      <c r="K771">
        <f t="shared" si="20"/>
        <v>12</v>
      </c>
    </row>
    <row r="772" spans="1:11" hidden="1" x14ac:dyDescent="0.25">
      <c r="A772" s="152">
        <v>45278</v>
      </c>
      <c r="B772" s="152">
        <v>45271</v>
      </c>
      <c r="C772" s="153" t="s">
        <v>1649</v>
      </c>
      <c r="D772" s="154" t="s">
        <v>1672</v>
      </c>
      <c r="E772" s="153" t="s">
        <v>263</v>
      </c>
      <c r="F772" s="153" t="s">
        <v>2263</v>
      </c>
      <c r="G772" s="158">
        <v>13102.720000000001</v>
      </c>
      <c r="H772" s="35" t="s">
        <v>2399</v>
      </c>
      <c r="J772" t="str">
        <f>VLOOKUP(E772,Ref.!E:F,2,0)</f>
        <v>Serviços Médicos (Pessoa Jurídica)</v>
      </c>
      <c r="K772">
        <f t="shared" si="20"/>
        <v>12</v>
      </c>
    </row>
    <row r="773" spans="1:11" hidden="1" x14ac:dyDescent="0.25">
      <c r="A773" s="152">
        <v>45282</v>
      </c>
      <c r="B773" s="152">
        <v>45275</v>
      </c>
      <c r="C773" s="153" t="s">
        <v>1788</v>
      </c>
      <c r="D773" s="154" t="s">
        <v>2301</v>
      </c>
      <c r="E773" s="153" t="s">
        <v>263</v>
      </c>
      <c r="F773" s="153" t="s">
        <v>2302</v>
      </c>
      <c r="G773" s="158">
        <v>13102.720000000001</v>
      </c>
      <c r="H773" s="35" t="s">
        <v>2337</v>
      </c>
      <c r="J773" t="str">
        <f>VLOOKUP(E773,Ref.!E:F,2,0)</f>
        <v>Serviços Médicos (Pessoa Jurídica)</v>
      </c>
      <c r="K773">
        <f t="shared" si="20"/>
        <v>12</v>
      </c>
    </row>
    <row r="774" spans="1:11" hidden="1" x14ac:dyDescent="0.25">
      <c r="A774" s="152">
        <v>45286</v>
      </c>
      <c r="B774" s="152">
        <v>45278</v>
      </c>
      <c r="C774" s="153" t="s">
        <v>1649</v>
      </c>
      <c r="D774" s="154" t="s">
        <v>2268</v>
      </c>
      <c r="E774" s="153" t="s">
        <v>263</v>
      </c>
      <c r="F774" s="153" t="s">
        <v>2311</v>
      </c>
      <c r="G774" s="158">
        <v>13102.720000000001</v>
      </c>
      <c r="H774" s="35" t="s">
        <v>2394</v>
      </c>
      <c r="J774" t="str">
        <f>VLOOKUP(E774,Ref.!E:F,2,0)</f>
        <v>Serviços Médicos (Pessoa Jurídica)</v>
      </c>
      <c r="K774">
        <f t="shared" si="20"/>
        <v>12</v>
      </c>
    </row>
    <row r="775" spans="1:11" hidden="1" x14ac:dyDescent="0.25">
      <c r="A775" s="152">
        <v>45280</v>
      </c>
      <c r="B775" s="152">
        <v>45275</v>
      </c>
      <c r="C775" s="153" t="s">
        <v>1605</v>
      </c>
      <c r="D775" s="154" t="s">
        <v>2289</v>
      </c>
      <c r="E775" s="153" t="s">
        <v>263</v>
      </c>
      <c r="F775" s="153" t="s">
        <v>2290</v>
      </c>
      <c r="G775" s="158">
        <v>14740.56</v>
      </c>
      <c r="H775" s="35" t="s">
        <v>2385</v>
      </c>
      <c r="J775" t="str">
        <f>VLOOKUP(E775,Ref.!E:F,2,0)</f>
        <v>Serviços Médicos (Pessoa Jurídica)</v>
      </c>
      <c r="K775">
        <f t="shared" si="20"/>
        <v>12</v>
      </c>
    </row>
    <row r="776" spans="1:11" hidden="1" x14ac:dyDescent="0.25">
      <c r="A776" s="152">
        <v>45266</v>
      </c>
      <c r="B776" s="152">
        <v>45259</v>
      </c>
      <c r="C776" s="153" t="s">
        <v>1855</v>
      </c>
      <c r="D776" s="154" t="s">
        <v>1974</v>
      </c>
      <c r="E776" s="153" t="s">
        <v>263</v>
      </c>
      <c r="F776" s="153" t="s">
        <v>2179</v>
      </c>
      <c r="G776" s="158">
        <v>15559.48</v>
      </c>
      <c r="H776" s="35" t="s">
        <v>2382</v>
      </c>
      <c r="J776" t="str">
        <f>VLOOKUP(E776,Ref.!E:F,2,0)</f>
        <v>Serviços Médicos (Pessoa Jurídica)</v>
      </c>
      <c r="K776">
        <f t="shared" si="20"/>
        <v>12</v>
      </c>
    </row>
    <row r="777" spans="1:11" hidden="1" x14ac:dyDescent="0.25">
      <c r="A777" s="152">
        <v>45282</v>
      </c>
      <c r="B777" s="152">
        <v>45278</v>
      </c>
      <c r="C777" s="153" t="s">
        <v>1855</v>
      </c>
      <c r="D777" s="154" t="s">
        <v>2303</v>
      </c>
      <c r="E777" s="153" t="s">
        <v>263</v>
      </c>
      <c r="F777" s="153" t="s">
        <v>2304</v>
      </c>
      <c r="G777" s="158">
        <v>17197.32</v>
      </c>
      <c r="H777" s="35" t="s">
        <v>2398</v>
      </c>
      <c r="J777" t="str">
        <f>VLOOKUP(E777,Ref.!E:F,2,0)</f>
        <v>Serviços Médicos (Pessoa Jurídica)</v>
      </c>
      <c r="K777">
        <f t="shared" si="20"/>
        <v>12</v>
      </c>
    </row>
    <row r="778" spans="1:11" hidden="1" x14ac:dyDescent="0.25">
      <c r="A778" s="152">
        <v>45266</v>
      </c>
      <c r="B778" s="152">
        <v>45260</v>
      </c>
      <c r="C778" s="153" t="s">
        <v>1817</v>
      </c>
      <c r="D778" s="154" t="s">
        <v>2180</v>
      </c>
      <c r="E778" s="153" t="s">
        <v>263</v>
      </c>
      <c r="F778" s="153" t="s">
        <v>2181</v>
      </c>
      <c r="G778" s="158">
        <v>18016.240000000002</v>
      </c>
      <c r="H778" s="35" t="s">
        <v>2334</v>
      </c>
      <c r="J778" t="str">
        <f>VLOOKUP(E778,Ref.!E:F,2,0)</f>
        <v>Serviços Médicos (Pessoa Jurídica)</v>
      </c>
      <c r="K778">
        <f t="shared" si="20"/>
        <v>12</v>
      </c>
    </row>
    <row r="779" spans="1:11" hidden="1" x14ac:dyDescent="0.25">
      <c r="A779" s="152">
        <v>45266</v>
      </c>
      <c r="B779" s="152">
        <v>45260</v>
      </c>
      <c r="C779" s="153" t="s">
        <v>1932</v>
      </c>
      <c r="D779" s="154" t="s">
        <v>2182</v>
      </c>
      <c r="E779" s="153" t="s">
        <v>263</v>
      </c>
      <c r="F779" s="153" t="s">
        <v>2183</v>
      </c>
      <c r="G779" s="158">
        <v>21291.920000000002</v>
      </c>
      <c r="H779" s="35" t="s">
        <v>2382</v>
      </c>
      <c r="J779" t="str">
        <f>VLOOKUP(E779,Ref.!E:F,2,0)</f>
        <v>Serviços Médicos (Pessoa Jurídica)</v>
      </c>
      <c r="K779">
        <f t="shared" si="20"/>
        <v>12</v>
      </c>
    </row>
    <row r="780" spans="1:11" hidden="1" x14ac:dyDescent="0.25">
      <c r="A780" s="152">
        <v>45280</v>
      </c>
      <c r="B780" s="152">
        <v>45274</v>
      </c>
      <c r="C780" s="153" t="s">
        <v>1932</v>
      </c>
      <c r="D780" s="154" t="s">
        <v>2291</v>
      </c>
      <c r="E780" s="153" t="s">
        <v>263</v>
      </c>
      <c r="F780" s="153" t="s">
        <v>2292</v>
      </c>
      <c r="G780" s="158">
        <v>22110.84</v>
      </c>
      <c r="H780" s="35" t="s">
        <v>2379</v>
      </c>
      <c r="J780" t="str">
        <f>VLOOKUP(E780,Ref.!E:F,2,0)</f>
        <v>Serviços Médicos (Pessoa Jurídica)</v>
      </c>
      <c r="K780">
        <f t="shared" si="20"/>
        <v>12</v>
      </c>
    </row>
    <row r="781" spans="1:11" hidden="1" x14ac:dyDescent="0.25">
      <c r="A781" s="152">
        <v>45280</v>
      </c>
      <c r="B781" s="152">
        <v>45275</v>
      </c>
      <c r="C781" s="153" t="s">
        <v>1817</v>
      </c>
      <c r="D781" s="154" t="s">
        <v>2293</v>
      </c>
      <c r="E781" s="153" t="s">
        <v>263</v>
      </c>
      <c r="F781" s="153" t="s">
        <v>2294</v>
      </c>
      <c r="G781" s="158">
        <v>24567.600000000002</v>
      </c>
      <c r="H781" s="35" t="s">
        <v>2385</v>
      </c>
      <c r="J781" t="str">
        <f>VLOOKUP(E781,Ref.!E:F,2,0)</f>
        <v>Serviços Médicos (Pessoa Jurídica)</v>
      </c>
      <c r="K781">
        <f t="shared" si="20"/>
        <v>12</v>
      </c>
    </row>
    <row r="782" spans="1:11" hidden="1" x14ac:dyDescent="0.25">
      <c r="A782" s="152">
        <v>45271</v>
      </c>
      <c r="B782" s="152">
        <v>45260</v>
      </c>
      <c r="C782" s="153" t="s">
        <v>1286</v>
      </c>
      <c r="D782" s="154" t="s">
        <v>2248</v>
      </c>
      <c r="E782" s="153" t="s">
        <v>247</v>
      </c>
      <c r="F782" s="153" t="s">
        <v>2249</v>
      </c>
      <c r="G782" s="158">
        <v>8.42</v>
      </c>
      <c r="H782" s="35" t="s">
        <v>2375</v>
      </c>
      <c r="J782" t="str">
        <f>VLOOKUP(E782,Ref.!E:F,2,0)</f>
        <v>Sindical</v>
      </c>
      <c r="K782">
        <f t="shared" si="20"/>
        <v>12</v>
      </c>
    </row>
    <row r="783" spans="1:11" hidden="1" x14ac:dyDescent="0.25">
      <c r="A783" s="152">
        <v>45271</v>
      </c>
      <c r="B783" s="152">
        <v>45260</v>
      </c>
      <c r="C783" s="153" t="s">
        <v>984</v>
      </c>
      <c r="D783" s="154" t="s">
        <v>2250</v>
      </c>
      <c r="E783" s="153" t="s">
        <v>247</v>
      </c>
      <c r="F783" s="153" t="s">
        <v>2251</v>
      </c>
      <c r="G783" s="158">
        <v>58.910000000000004</v>
      </c>
      <c r="H783" s="35" t="s">
        <v>2376</v>
      </c>
      <c r="J783" t="str">
        <f>VLOOKUP(E783,Ref.!E:F,2,0)</f>
        <v>Sindical</v>
      </c>
      <c r="K783">
        <f t="shared" si="20"/>
        <v>12</v>
      </c>
    </row>
    <row r="784" spans="1:11" hidden="1" x14ac:dyDescent="0.25">
      <c r="A784" s="152">
        <v>45272</v>
      </c>
      <c r="B784" s="152">
        <v>45260</v>
      </c>
      <c r="C784" s="153" t="s">
        <v>1320</v>
      </c>
      <c r="D784" s="154" t="s">
        <v>2247</v>
      </c>
      <c r="E784" s="153" t="s">
        <v>247</v>
      </c>
      <c r="F784" s="153" t="s">
        <v>1018</v>
      </c>
      <c r="G784" s="158">
        <v>60</v>
      </c>
      <c r="H784" s="35" t="s">
        <v>2377</v>
      </c>
      <c r="J784" t="str">
        <f>VLOOKUP(E784,Ref.!E:F,2,0)</f>
        <v>Sindical</v>
      </c>
      <c r="K784">
        <f t="shared" si="20"/>
        <v>12</v>
      </c>
    </row>
    <row r="785" spans="1:11" hidden="1" x14ac:dyDescent="0.25">
      <c r="A785" s="152">
        <v>45271</v>
      </c>
      <c r="B785" s="152">
        <v>45260</v>
      </c>
      <c r="C785" s="153" t="s">
        <v>984</v>
      </c>
      <c r="D785" s="154" t="s">
        <v>2250</v>
      </c>
      <c r="E785" s="153" t="s">
        <v>247</v>
      </c>
      <c r="F785" s="153" t="s">
        <v>2252</v>
      </c>
      <c r="G785" s="158">
        <v>875.56000000000006</v>
      </c>
      <c r="H785" s="35" t="s">
        <v>2376</v>
      </c>
      <c r="J785" t="str">
        <f>VLOOKUP(E785,Ref.!E:F,2,0)</f>
        <v>Sindical</v>
      </c>
      <c r="K785">
        <f t="shared" si="20"/>
        <v>12</v>
      </c>
    </row>
    <row r="786" spans="1:11" hidden="1" x14ac:dyDescent="0.25">
      <c r="A786" s="152">
        <v>45268</v>
      </c>
      <c r="B786" s="152">
        <v>45260</v>
      </c>
      <c r="C786" s="153" t="s">
        <v>1320</v>
      </c>
      <c r="D786" s="154" t="s">
        <v>2247</v>
      </c>
      <c r="E786" s="153" t="s">
        <v>247</v>
      </c>
      <c r="F786" s="153" t="s">
        <v>1018</v>
      </c>
      <c r="G786" s="158">
        <v>5585.77</v>
      </c>
      <c r="H786" s="35" t="s">
        <v>2353</v>
      </c>
      <c r="J786" t="str">
        <f>VLOOKUP(E786,Ref.!E:F,2,0)</f>
        <v>Sindical</v>
      </c>
      <c r="K786">
        <f t="shared" si="20"/>
        <v>12</v>
      </c>
    </row>
    <row r="787" spans="1:11" hidden="1" x14ac:dyDescent="0.25">
      <c r="A787" s="152">
        <v>45287</v>
      </c>
      <c r="B787" s="152">
        <v>45291</v>
      </c>
      <c r="C787" s="153" t="s">
        <v>1084</v>
      </c>
      <c r="D787" s="154" t="s">
        <v>2253</v>
      </c>
      <c r="E787" s="153" t="s">
        <v>249</v>
      </c>
      <c r="F787" s="153" t="s">
        <v>2260</v>
      </c>
      <c r="G787" s="158">
        <v>133</v>
      </c>
      <c r="H787" s="35" t="s">
        <v>2378</v>
      </c>
      <c r="J787" t="str">
        <f>VLOOKUP(E787,Ref.!E:F,2,0)</f>
        <v>Vale-Transporte</v>
      </c>
      <c r="K787">
        <f t="shared" si="20"/>
        <v>12</v>
      </c>
    </row>
    <row r="788" spans="1:11" hidden="1" x14ac:dyDescent="0.25">
      <c r="A788" s="152">
        <v>45287</v>
      </c>
      <c r="B788" s="152">
        <v>45291</v>
      </c>
      <c r="C788" s="153" t="s">
        <v>1084</v>
      </c>
      <c r="D788" s="154" t="s">
        <v>2253</v>
      </c>
      <c r="E788" s="153" t="s">
        <v>249</v>
      </c>
      <c r="F788" s="153" t="s">
        <v>2255</v>
      </c>
      <c r="G788" s="158">
        <v>154</v>
      </c>
      <c r="H788" s="35" t="s">
        <v>2378</v>
      </c>
      <c r="J788" t="str">
        <f>VLOOKUP(E788,Ref.!E:F,2,0)</f>
        <v>Vale-Transporte</v>
      </c>
      <c r="K788">
        <f t="shared" si="20"/>
        <v>12</v>
      </c>
    </row>
    <row r="789" spans="1:11" hidden="1" x14ac:dyDescent="0.25">
      <c r="A789" s="152">
        <v>45287</v>
      </c>
      <c r="B789" s="152">
        <v>45291</v>
      </c>
      <c r="C789" s="153" t="s">
        <v>1084</v>
      </c>
      <c r="D789" s="154" t="s">
        <v>2253</v>
      </c>
      <c r="E789" s="153" t="s">
        <v>249</v>
      </c>
      <c r="F789" s="153" t="s">
        <v>2254</v>
      </c>
      <c r="G789" s="158">
        <v>260</v>
      </c>
      <c r="H789" s="35" t="s">
        <v>2378</v>
      </c>
      <c r="J789" t="str">
        <f>VLOOKUP(E789,Ref.!E:F,2,0)</f>
        <v>Vale-Transporte</v>
      </c>
      <c r="K789">
        <f t="shared" si="20"/>
        <v>12</v>
      </c>
    </row>
    <row r="790" spans="1:11" hidden="1" x14ac:dyDescent="0.25">
      <c r="A790" s="152">
        <v>45287</v>
      </c>
      <c r="B790" s="152">
        <v>45291</v>
      </c>
      <c r="C790" s="153" t="s">
        <v>1084</v>
      </c>
      <c r="D790" s="154" t="s">
        <v>2253</v>
      </c>
      <c r="E790" s="153" t="s">
        <v>249</v>
      </c>
      <c r="F790" s="153" t="s">
        <v>2256</v>
      </c>
      <c r="G790" s="158">
        <v>296.40000000000003</v>
      </c>
      <c r="H790" s="35" t="s">
        <v>2378</v>
      </c>
      <c r="J790" t="str">
        <f>VLOOKUP(E790,Ref.!E:F,2,0)</f>
        <v>Vale-Transporte</v>
      </c>
      <c r="K790">
        <f t="shared" si="20"/>
        <v>12</v>
      </c>
    </row>
    <row r="791" spans="1:11" hidden="1" x14ac:dyDescent="0.25">
      <c r="A791" s="152">
        <v>45287</v>
      </c>
      <c r="B791" s="152">
        <v>45291</v>
      </c>
      <c r="C791" s="153" t="s">
        <v>1084</v>
      </c>
      <c r="D791" s="154" t="s">
        <v>2253</v>
      </c>
      <c r="E791" s="153" t="s">
        <v>249</v>
      </c>
      <c r="F791" s="153" t="s">
        <v>2262</v>
      </c>
      <c r="G791" s="158">
        <v>320</v>
      </c>
      <c r="H791" s="35" t="s">
        <v>2378</v>
      </c>
      <c r="J791" t="str">
        <f>VLOOKUP(E791,Ref.!E:F,2,0)</f>
        <v>Vale-Transporte</v>
      </c>
      <c r="K791">
        <f t="shared" si="20"/>
        <v>12</v>
      </c>
    </row>
    <row r="792" spans="1:11" hidden="1" x14ac:dyDescent="0.25">
      <c r="A792" s="152">
        <v>45287</v>
      </c>
      <c r="B792" s="152">
        <v>45291</v>
      </c>
      <c r="C792" s="153" t="s">
        <v>1084</v>
      </c>
      <c r="D792" s="154" t="s">
        <v>2253</v>
      </c>
      <c r="E792" s="153" t="s">
        <v>249</v>
      </c>
      <c r="F792" s="153" t="s">
        <v>2258</v>
      </c>
      <c r="G792" s="158">
        <v>592.80000000000007</v>
      </c>
      <c r="H792" s="35" t="s">
        <v>2378</v>
      </c>
      <c r="J792" t="str">
        <f>VLOOKUP(E792,Ref.!E:F,2,0)</f>
        <v>Vale-Transporte</v>
      </c>
      <c r="K792">
        <f t="shared" si="20"/>
        <v>12</v>
      </c>
    </row>
    <row r="793" spans="1:11" hidden="1" x14ac:dyDescent="0.25">
      <c r="A793" s="152">
        <v>45287</v>
      </c>
      <c r="B793" s="152">
        <v>45291</v>
      </c>
      <c r="C793" s="153" t="s">
        <v>1084</v>
      </c>
      <c r="D793" s="154" t="s">
        <v>2253</v>
      </c>
      <c r="E793" s="153" t="s">
        <v>249</v>
      </c>
      <c r="F793" s="153" t="s">
        <v>2257</v>
      </c>
      <c r="G793" s="158">
        <v>3847.2000000000003</v>
      </c>
      <c r="H793" s="35" t="s">
        <v>2378</v>
      </c>
      <c r="J793" t="str">
        <f>VLOOKUP(E793,Ref.!E:F,2,0)</f>
        <v>Vale-Transporte</v>
      </c>
      <c r="K793">
        <f t="shared" si="20"/>
        <v>12</v>
      </c>
    </row>
    <row r="794" spans="1:11" hidden="1" x14ac:dyDescent="0.25">
      <c r="A794" s="152">
        <v>45287</v>
      </c>
      <c r="B794" s="152">
        <v>45291</v>
      </c>
      <c r="C794" s="153" t="s">
        <v>1084</v>
      </c>
      <c r="D794" s="154" t="s">
        <v>2253</v>
      </c>
      <c r="E794" s="153" t="s">
        <v>249</v>
      </c>
      <c r="F794" s="153" t="s">
        <v>2261</v>
      </c>
      <c r="G794" s="158">
        <v>10398.9</v>
      </c>
      <c r="H794" s="35" t="s">
        <v>2378</v>
      </c>
      <c r="J794" t="str">
        <f>VLOOKUP(E794,Ref.!E:F,2,0)</f>
        <v>Vale-Transporte</v>
      </c>
      <c r="K794">
        <f t="shared" si="20"/>
        <v>12</v>
      </c>
    </row>
    <row r="795" spans="1:11" hidden="1" x14ac:dyDescent="0.25">
      <c r="A795" s="152">
        <v>45287</v>
      </c>
      <c r="B795" s="152">
        <v>45291</v>
      </c>
      <c r="C795" s="153" t="s">
        <v>1084</v>
      </c>
      <c r="D795" s="154" t="s">
        <v>2253</v>
      </c>
      <c r="E795" s="153" t="s">
        <v>249</v>
      </c>
      <c r="F795" s="153" t="s">
        <v>2259</v>
      </c>
      <c r="G795" s="158">
        <v>10860</v>
      </c>
      <c r="H795" s="35" t="s">
        <v>2378</v>
      </c>
      <c r="J795" t="str">
        <f>VLOOKUP(E795,Ref.!E:F,2,0)</f>
        <v>Vale-Transporte</v>
      </c>
      <c r="K795">
        <f t="shared" si="20"/>
        <v>12</v>
      </c>
    </row>
    <row r="796" spans="1:11" hidden="1" x14ac:dyDescent="0.25">
      <c r="A796" s="30"/>
      <c r="B796" s="30"/>
      <c r="C796" s="31"/>
      <c r="D796" s="32"/>
      <c r="E796" s="31"/>
      <c r="F796" s="31"/>
      <c r="G796" s="39"/>
      <c r="H796" s="35"/>
      <c r="J796" t="e">
        <f>VLOOKUP(E796,Ref.!E:F,2,0)</f>
        <v>#N/A</v>
      </c>
      <c r="K796">
        <f t="shared" ref="K796:K809" si="21">MONTH(A796)</f>
        <v>1</v>
      </c>
    </row>
    <row r="797" spans="1:11" hidden="1" x14ac:dyDescent="0.25">
      <c r="A797" s="30"/>
      <c r="B797" s="30"/>
      <c r="C797" s="31"/>
      <c r="D797" s="32"/>
      <c r="E797" s="31"/>
      <c r="F797" s="31"/>
      <c r="G797" s="39"/>
      <c r="H797" s="35"/>
      <c r="J797" t="e">
        <f>VLOOKUP(E797,Ref.!E:F,2,0)</f>
        <v>#N/A</v>
      </c>
      <c r="K797">
        <f t="shared" si="21"/>
        <v>1</v>
      </c>
    </row>
    <row r="798" spans="1:11" hidden="1" x14ac:dyDescent="0.25">
      <c r="A798" s="30"/>
      <c r="B798" s="30"/>
      <c r="C798" s="31"/>
      <c r="D798" s="32"/>
      <c r="E798" s="31"/>
      <c r="F798" s="31"/>
      <c r="G798" s="39"/>
      <c r="H798" s="35"/>
      <c r="J798" t="e">
        <f>VLOOKUP(E798,Ref.!E:F,2,0)</f>
        <v>#N/A</v>
      </c>
      <c r="K798">
        <f t="shared" si="21"/>
        <v>1</v>
      </c>
    </row>
    <row r="799" spans="1:11" hidden="1" x14ac:dyDescent="0.25">
      <c r="A799" s="30"/>
      <c r="B799" s="30"/>
      <c r="C799" s="31"/>
      <c r="D799" s="32"/>
      <c r="E799" s="31"/>
      <c r="F799" s="31"/>
      <c r="G799" s="39"/>
      <c r="H799" s="35"/>
      <c r="J799" t="e">
        <f>VLOOKUP(E799,Ref.!E:F,2,0)</f>
        <v>#N/A</v>
      </c>
      <c r="K799">
        <f t="shared" si="21"/>
        <v>1</v>
      </c>
    </row>
    <row r="800" spans="1:11" hidden="1" x14ac:dyDescent="0.25">
      <c r="A800" s="30"/>
      <c r="B800" s="30"/>
      <c r="C800" s="31"/>
      <c r="D800" s="32"/>
      <c r="E800" s="31"/>
      <c r="F800" s="31"/>
      <c r="G800" s="39"/>
      <c r="H800" s="35"/>
      <c r="J800" t="e">
        <f>VLOOKUP(E800,Ref.!E:F,2,0)</f>
        <v>#N/A</v>
      </c>
      <c r="K800">
        <f t="shared" si="21"/>
        <v>1</v>
      </c>
    </row>
    <row r="801" spans="1:11" hidden="1" x14ac:dyDescent="0.25">
      <c r="A801" s="30"/>
      <c r="B801" s="30"/>
      <c r="C801" s="31"/>
      <c r="D801" s="32"/>
      <c r="E801" s="31"/>
      <c r="F801" s="31"/>
      <c r="G801" s="39"/>
      <c r="H801" s="35"/>
      <c r="J801" t="e">
        <f>VLOOKUP(E801,Ref.!E:F,2,0)</f>
        <v>#N/A</v>
      </c>
      <c r="K801">
        <f t="shared" si="21"/>
        <v>1</v>
      </c>
    </row>
    <row r="802" spans="1:11" hidden="1" x14ac:dyDescent="0.25">
      <c r="A802" s="30"/>
      <c r="B802" s="30"/>
      <c r="C802" s="31"/>
      <c r="D802" s="32"/>
      <c r="E802" s="31"/>
      <c r="F802" s="31"/>
      <c r="G802" s="39"/>
      <c r="H802" s="35"/>
      <c r="J802" t="e">
        <f>VLOOKUP(E802,Ref.!E:F,2,0)</f>
        <v>#N/A</v>
      </c>
      <c r="K802">
        <f t="shared" si="21"/>
        <v>1</v>
      </c>
    </row>
    <row r="803" spans="1:11" hidden="1" x14ac:dyDescent="0.25">
      <c r="A803" s="30"/>
      <c r="B803" s="30"/>
      <c r="C803" s="31"/>
      <c r="D803" s="32"/>
      <c r="E803" s="31"/>
      <c r="F803" s="31"/>
      <c r="G803" s="39"/>
      <c r="H803" s="35"/>
      <c r="J803" t="e">
        <f>VLOOKUP(E803,Ref.!E:F,2,0)</f>
        <v>#N/A</v>
      </c>
      <c r="K803">
        <f t="shared" si="21"/>
        <v>1</v>
      </c>
    </row>
    <row r="804" spans="1:11" hidden="1" x14ac:dyDescent="0.25">
      <c r="A804" s="30"/>
      <c r="B804" s="30"/>
      <c r="C804" s="31"/>
      <c r="D804" s="32"/>
      <c r="E804" s="31"/>
      <c r="F804" s="31"/>
      <c r="G804" s="39"/>
      <c r="H804" s="35"/>
      <c r="J804" t="e">
        <f>VLOOKUP(E804,Ref.!E:F,2,0)</f>
        <v>#N/A</v>
      </c>
      <c r="K804">
        <f t="shared" si="21"/>
        <v>1</v>
      </c>
    </row>
    <row r="805" spans="1:11" hidden="1" x14ac:dyDescent="0.25">
      <c r="A805" s="30"/>
      <c r="B805" s="30"/>
      <c r="C805" s="31"/>
      <c r="D805" s="32"/>
      <c r="E805" s="31"/>
      <c r="F805" s="31"/>
      <c r="G805" s="39"/>
      <c r="H805" s="35"/>
      <c r="J805" t="e">
        <f>VLOOKUP(E805,Ref.!E:F,2,0)</f>
        <v>#N/A</v>
      </c>
      <c r="K805">
        <f t="shared" si="21"/>
        <v>1</v>
      </c>
    </row>
    <row r="806" spans="1:11" hidden="1" x14ac:dyDescent="0.25">
      <c r="A806" s="30"/>
      <c r="B806" s="30"/>
      <c r="C806" s="31"/>
      <c r="D806" s="32"/>
      <c r="E806" s="31"/>
      <c r="F806" s="31"/>
      <c r="G806" s="39"/>
      <c r="H806" s="35"/>
      <c r="J806" t="e">
        <f>VLOOKUP(E806,Ref.!E:F,2,0)</f>
        <v>#N/A</v>
      </c>
      <c r="K806">
        <f t="shared" si="21"/>
        <v>1</v>
      </c>
    </row>
    <row r="807" spans="1:11" hidden="1" x14ac:dyDescent="0.25">
      <c r="A807" s="30"/>
      <c r="B807" s="30"/>
      <c r="C807" s="31"/>
      <c r="D807" s="32"/>
      <c r="E807" s="31"/>
      <c r="F807" s="31"/>
      <c r="G807" s="39"/>
      <c r="H807" s="35"/>
      <c r="J807" t="e">
        <f>VLOOKUP(E807,Ref.!E:F,2,0)</f>
        <v>#N/A</v>
      </c>
      <c r="K807">
        <f t="shared" si="21"/>
        <v>1</v>
      </c>
    </row>
    <row r="808" spans="1:11" hidden="1" x14ac:dyDescent="0.25">
      <c r="A808" s="30"/>
      <c r="B808" s="30"/>
      <c r="C808" s="31"/>
      <c r="D808" s="32"/>
      <c r="E808" s="31"/>
      <c r="F808" s="31"/>
      <c r="G808" s="39"/>
      <c r="H808" s="35"/>
      <c r="J808" t="e">
        <f>VLOOKUP(E808,Ref.!E:F,2,0)</f>
        <v>#N/A</v>
      </c>
      <c r="K808">
        <f t="shared" si="21"/>
        <v>1</v>
      </c>
    </row>
    <row r="809" spans="1:11" hidden="1" x14ac:dyDescent="0.25">
      <c r="A809" s="30"/>
      <c r="B809" s="30"/>
      <c r="C809" s="31"/>
      <c r="D809" s="32"/>
      <c r="E809" s="31"/>
      <c r="F809" s="31"/>
      <c r="G809" s="39"/>
      <c r="H809" s="35"/>
      <c r="J809" t="e">
        <f>VLOOKUP(E809,Ref.!E:F,2,0)</f>
        <v>#N/A</v>
      </c>
      <c r="K809">
        <f t="shared" si="21"/>
        <v>1</v>
      </c>
    </row>
    <row r="810" spans="1:11" hidden="1" x14ac:dyDescent="0.25">
      <c r="A810" s="30"/>
      <c r="B810" s="30"/>
      <c r="C810" s="31"/>
      <c r="D810" s="32"/>
      <c r="E810" s="31"/>
      <c r="F810" s="31"/>
      <c r="G810" s="39"/>
      <c r="H810" s="35"/>
      <c r="J810" t="e">
        <f>VLOOKUP(E810,Ref.!E:F,2,0)</f>
        <v>#N/A</v>
      </c>
      <c r="K810">
        <f t="shared" ref="K810:K857" si="22">MONTH(A810)</f>
        <v>1</v>
      </c>
    </row>
    <row r="811" spans="1:11" hidden="1" x14ac:dyDescent="0.25">
      <c r="A811" s="30"/>
      <c r="B811" s="30"/>
      <c r="C811" s="31"/>
      <c r="D811" s="32"/>
      <c r="E811" s="31"/>
      <c r="F811" s="31"/>
      <c r="G811" s="39"/>
      <c r="H811" s="35"/>
      <c r="J811" t="e">
        <f>VLOOKUP(E811,Ref.!E:F,2,0)</f>
        <v>#N/A</v>
      </c>
      <c r="K811">
        <f t="shared" si="22"/>
        <v>1</v>
      </c>
    </row>
    <row r="812" spans="1:11" hidden="1" x14ac:dyDescent="0.25">
      <c r="A812" s="30"/>
      <c r="B812" s="30"/>
      <c r="C812" s="31"/>
      <c r="D812" s="32"/>
      <c r="E812" s="31"/>
      <c r="F812" s="31"/>
      <c r="G812" s="39"/>
      <c r="H812" s="35"/>
      <c r="J812" t="e">
        <f>VLOOKUP(E812,Ref.!E:F,2,0)</f>
        <v>#N/A</v>
      </c>
      <c r="K812">
        <f t="shared" si="22"/>
        <v>1</v>
      </c>
    </row>
    <row r="813" spans="1:11" hidden="1" x14ac:dyDescent="0.25">
      <c r="A813" s="30"/>
      <c r="B813" s="30"/>
      <c r="C813" s="31"/>
      <c r="D813" s="32"/>
      <c r="E813" s="31"/>
      <c r="F813" s="31"/>
      <c r="G813" s="39"/>
      <c r="H813" s="35"/>
      <c r="J813" t="e">
        <f>VLOOKUP(E813,Ref.!E:F,2,0)</f>
        <v>#N/A</v>
      </c>
      <c r="K813">
        <f t="shared" si="22"/>
        <v>1</v>
      </c>
    </row>
    <row r="814" spans="1:11" hidden="1" x14ac:dyDescent="0.25">
      <c r="A814" s="30"/>
      <c r="B814" s="30"/>
      <c r="C814" s="31"/>
      <c r="D814" s="32"/>
      <c r="E814" s="31"/>
      <c r="F814" s="31"/>
      <c r="G814" s="39"/>
      <c r="H814" s="35"/>
      <c r="J814" t="e">
        <f>VLOOKUP(E814,Ref.!E:F,2,0)</f>
        <v>#N/A</v>
      </c>
      <c r="K814">
        <f t="shared" si="22"/>
        <v>1</v>
      </c>
    </row>
    <row r="815" spans="1:11" hidden="1" x14ac:dyDescent="0.25">
      <c r="A815" s="30"/>
      <c r="B815" s="30"/>
      <c r="C815" s="31"/>
      <c r="D815" s="32"/>
      <c r="E815" s="31"/>
      <c r="F815" s="31"/>
      <c r="G815" s="39"/>
      <c r="H815" s="35"/>
      <c r="J815" t="e">
        <f>VLOOKUP(E815,Ref.!E:F,2,0)</f>
        <v>#N/A</v>
      </c>
      <c r="K815">
        <f t="shared" si="22"/>
        <v>1</v>
      </c>
    </row>
    <row r="816" spans="1:11" hidden="1" x14ac:dyDescent="0.25">
      <c r="A816" s="30"/>
      <c r="B816" s="30"/>
      <c r="C816" s="31"/>
      <c r="D816" s="32"/>
      <c r="E816" s="31"/>
      <c r="F816" s="31"/>
      <c r="G816" s="39"/>
      <c r="H816" s="35"/>
      <c r="J816" t="e">
        <f>VLOOKUP(E816,Ref.!E:F,2,0)</f>
        <v>#N/A</v>
      </c>
      <c r="K816">
        <f t="shared" si="22"/>
        <v>1</v>
      </c>
    </row>
    <row r="817" spans="1:11" hidden="1" x14ac:dyDescent="0.25">
      <c r="A817" s="30"/>
      <c r="B817" s="30"/>
      <c r="C817" s="31"/>
      <c r="D817" s="32"/>
      <c r="E817" s="31"/>
      <c r="F817" s="31"/>
      <c r="G817" s="39"/>
      <c r="H817" s="35"/>
      <c r="J817" t="e">
        <f>VLOOKUP(E817,Ref.!E:F,2,0)</f>
        <v>#N/A</v>
      </c>
      <c r="K817">
        <f t="shared" si="22"/>
        <v>1</v>
      </c>
    </row>
    <row r="818" spans="1:11" hidden="1" x14ac:dyDescent="0.25">
      <c r="A818" s="30"/>
      <c r="B818" s="30"/>
      <c r="C818" s="31"/>
      <c r="D818" s="32"/>
      <c r="E818" s="31"/>
      <c r="F818" s="31"/>
      <c r="G818" s="39"/>
      <c r="H818" s="35"/>
      <c r="J818" t="e">
        <f>VLOOKUP(E818,Ref.!E:F,2,0)</f>
        <v>#N/A</v>
      </c>
      <c r="K818">
        <f t="shared" si="22"/>
        <v>1</v>
      </c>
    </row>
    <row r="819" spans="1:11" hidden="1" x14ac:dyDescent="0.25">
      <c r="A819" s="30"/>
      <c r="B819" s="30"/>
      <c r="C819" s="31"/>
      <c r="D819" s="32"/>
      <c r="E819" s="31"/>
      <c r="F819" s="31"/>
      <c r="G819" s="39"/>
      <c r="H819" s="35"/>
      <c r="J819" t="e">
        <f>VLOOKUP(E819,Ref.!E:F,2,0)</f>
        <v>#N/A</v>
      </c>
      <c r="K819">
        <f t="shared" si="22"/>
        <v>1</v>
      </c>
    </row>
    <row r="820" spans="1:11" hidden="1" x14ac:dyDescent="0.25">
      <c r="A820" s="30"/>
      <c r="B820" s="30"/>
      <c r="C820" s="31"/>
      <c r="D820" s="32"/>
      <c r="E820" s="31"/>
      <c r="F820" s="31"/>
      <c r="G820" s="39"/>
      <c r="H820" s="35"/>
      <c r="J820" t="e">
        <f>VLOOKUP(E820,Ref.!E:F,2,0)</f>
        <v>#N/A</v>
      </c>
      <c r="K820">
        <f t="shared" si="22"/>
        <v>1</v>
      </c>
    </row>
    <row r="821" spans="1:11" hidden="1" x14ac:dyDescent="0.25">
      <c r="A821" s="30"/>
      <c r="B821" s="30"/>
      <c r="C821" s="31"/>
      <c r="D821" s="32"/>
      <c r="E821" s="31"/>
      <c r="F821" s="31"/>
      <c r="G821" s="39"/>
      <c r="H821" s="35"/>
      <c r="J821" t="e">
        <f>VLOOKUP(E821,Ref.!E:F,2,0)</f>
        <v>#N/A</v>
      </c>
      <c r="K821">
        <f t="shared" si="22"/>
        <v>1</v>
      </c>
    </row>
    <row r="822" spans="1:11" hidden="1" x14ac:dyDescent="0.25">
      <c r="A822" s="30"/>
      <c r="B822" s="30"/>
      <c r="C822" s="31"/>
      <c r="D822" s="32"/>
      <c r="E822" s="31"/>
      <c r="F822" s="31"/>
      <c r="G822" s="39"/>
      <c r="H822" s="35"/>
      <c r="J822" t="e">
        <f>VLOOKUP(E822,Ref.!E:F,2,0)</f>
        <v>#N/A</v>
      </c>
      <c r="K822">
        <f t="shared" si="22"/>
        <v>1</v>
      </c>
    </row>
    <row r="823" spans="1:11" hidden="1" x14ac:dyDescent="0.25">
      <c r="A823" s="30"/>
      <c r="B823" s="30"/>
      <c r="C823" s="31"/>
      <c r="D823" s="32"/>
      <c r="E823" s="31"/>
      <c r="F823" s="31"/>
      <c r="G823" s="39"/>
      <c r="H823" s="35"/>
      <c r="J823" t="e">
        <f>VLOOKUP(E823,Ref.!E:F,2,0)</f>
        <v>#N/A</v>
      </c>
      <c r="K823">
        <f t="shared" si="22"/>
        <v>1</v>
      </c>
    </row>
    <row r="824" spans="1:11" hidden="1" x14ac:dyDescent="0.25">
      <c r="A824" s="30"/>
      <c r="B824" s="30"/>
      <c r="C824" s="31"/>
      <c r="D824" s="32"/>
      <c r="E824" s="31"/>
      <c r="F824" s="31"/>
      <c r="G824" s="39"/>
      <c r="H824" s="35"/>
      <c r="J824" t="e">
        <f>VLOOKUP(E824,Ref.!E:F,2,0)</f>
        <v>#N/A</v>
      </c>
      <c r="K824">
        <f t="shared" si="22"/>
        <v>1</v>
      </c>
    </row>
    <row r="825" spans="1:11" hidden="1" x14ac:dyDescent="0.25">
      <c r="A825" s="30"/>
      <c r="B825" s="30"/>
      <c r="C825" s="31"/>
      <c r="D825" s="32"/>
      <c r="E825" s="31"/>
      <c r="F825" s="31"/>
      <c r="G825" s="39"/>
      <c r="H825" s="35"/>
      <c r="J825" t="e">
        <f>VLOOKUP(E825,Ref.!E:F,2,0)</f>
        <v>#N/A</v>
      </c>
      <c r="K825">
        <f t="shared" si="22"/>
        <v>1</v>
      </c>
    </row>
    <row r="826" spans="1:11" hidden="1" x14ac:dyDescent="0.25">
      <c r="A826" s="30"/>
      <c r="B826" s="30"/>
      <c r="C826" s="31"/>
      <c r="D826" s="32"/>
      <c r="E826" s="31"/>
      <c r="F826" s="31"/>
      <c r="G826" s="39"/>
      <c r="H826" s="35"/>
      <c r="J826" t="e">
        <f>VLOOKUP(E826,Ref.!E:F,2,0)</f>
        <v>#N/A</v>
      </c>
      <c r="K826">
        <f t="shared" si="22"/>
        <v>1</v>
      </c>
    </row>
    <row r="827" spans="1:11" hidden="1" x14ac:dyDescent="0.25">
      <c r="A827" s="30"/>
      <c r="B827" s="30"/>
      <c r="C827" s="31"/>
      <c r="D827" s="32"/>
      <c r="E827" s="31"/>
      <c r="F827" s="31"/>
      <c r="G827" s="39"/>
      <c r="H827" s="35"/>
      <c r="J827" t="e">
        <f>VLOOKUP(E827,Ref.!E:F,2,0)</f>
        <v>#N/A</v>
      </c>
      <c r="K827">
        <f t="shared" si="22"/>
        <v>1</v>
      </c>
    </row>
    <row r="828" spans="1:11" hidden="1" x14ac:dyDescent="0.25">
      <c r="A828" s="30"/>
      <c r="B828" s="30"/>
      <c r="C828" s="31"/>
      <c r="D828" s="32"/>
      <c r="E828" s="31"/>
      <c r="F828" s="31"/>
      <c r="G828" s="39"/>
      <c r="H828" s="35"/>
      <c r="J828" t="e">
        <f>VLOOKUP(E828,Ref.!E:F,2,0)</f>
        <v>#N/A</v>
      </c>
      <c r="K828">
        <f t="shared" si="22"/>
        <v>1</v>
      </c>
    </row>
    <row r="829" spans="1:11" hidden="1" x14ac:dyDescent="0.25">
      <c r="A829" s="30"/>
      <c r="B829" s="30"/>
      <c r="C829" s="31"/>
      <c r="D829" s="32"/>
      <c r="E829" s="31"/>
      <c r="F829" s="31"/>
      <c r="G829" s="39"/>
      <c r="H829" s="35"/>
      <c r="J829" t="e">
        <f>VLOOKUP(E829,Ref.!E:F,2,0)</f>
        <v>#N/A</v>
      </c>
      <c r="K829">
        <f t="shared" si="22"/>
        <v>1</v>
      </c>
    </row>
    <row r="830" spans="1:11" hidden="1" x14ac:dyDescent="0.25">
      <c r="A830" s="30"/>
      <c r="B830" s="30"/>
      <c r="C830" s="31"/>
      <c r="D830" s="32"/>
      <c r="E830" s="31"/>
      <c r="F830" s="31"/>
      <c r="G830" s="39"/>
      <c r="H830" s="35"/>
      <c r="J830" t="e">
        <f>VLOOKUP(E830,Ref.!E:F,2,0)</f>
        <v>#N/A</v>
      </c>
      <c r="K830">
        <f t="shared" si="22"/>
        <v>1</v>
      </c>
    </row>
    <row r="831" spans="1:11" hidden="1" x14ac:dyDescent="0.25">
      <c r="A831" s="30"/>
      <c r="B831" s="30"/>
      <c r="C831" s="31"/>
      <c r="D831" s="32"/>
      <c r="E831" s="31"/>
      <c r="F831" s="31"/>
      <c r="G831" s="39"/>
      <c r="H831" s="35"/>
      <c r="J831" t="e">
        <f>VLOOKUP(E831,Ref.!E:F,2,0)</f>
        <v>#N/A</v>
      </c>
      <c r="K831">
        <f t="shared" si="22"/>
        <v>1</v>
      </c>
    </row>
    <row r="832" spans="1:11" hidden="1" x14ac:dyDescent="0.25">
      <c r="A832" s="30"/>
      <c r="B832" s="30"/>
      <c r="C832" s="31"/>
      <c r="D832" s="32"/>
      <c r="E832" s="31"/>
      <c r="F832" s="31"/>
      <c r="G832" s="39"/>
      <c r="H832" s="35"/>
      <c r="J832" t="e">
        <f>VLOOKUP(E832,Ref.!E:F,2,0)</f>
        <v>#N/A</v>
      </c>
      <c r="K832">
        <f t="shared" si="22"/>
        <v>1</v>
      </c>
    </row>
    <row r="833" spans="1:11" hidden="1" x14ac:dyDescent="0.25">
      <c r="A833" s="30"/>
      <c r="B833" s="30"/>
      <c r="C833" s="31"/>
      <c r="D833" s="32"/>
      <c r="E833" s="31"/>
      <c r="F833" s="31"/>
      <c r="G833" s="39"/>
      <c r="H833" s="35"/>
      <c r="J833" t="e">
        <f>VLOOKUP(E833,Ref.!E:F,2,0)</f>
        <v>#N/A</v>
      </c>
      <c r="K833">
        <f t="shared" si="22"/>
        <v>1</v>
      </c>
    </row>
    <row r="834" spans="1:11" hidden="1" x14ac:dyDescent="0.25">
      <c r="A834" s="30"/>
      <c r="B834" s="30"/>
      <c r="C834" s="31"/>
      <c r="D834" s="32"/>
      <c r="E834" s="31"/>
      <c r="F834" s="31"/>
      <c r="G834" s="39"/>
      <c r="H834" s="35"/>
      <c r="J834" t="e">
        <f>VLOOKUP(E834,Ref.!E:F,2,0)</f>
        <v>#N/A</v>
      </c>
      <c r="K834">
        <f t="shared" si="22"/>
        <v>1</v>
      </c>
    </row>
    <row r="835" spans="1:11" hidden="1" x14ac:dyDescent="0.25">
      <c r="A835" s="30"/>
      <c r="B835" s="30"/>
      <c r="C835" s="31"/>
      <c r="D835" s="32"/>
      <c r="E835" s="31"/>
      <c r="F835" s="31"/>
      <c r="G835" s="39"/>
      <c r="H835" s="35"/>
      <c r="J835" t="e">
        <f>VLOOKUP(E835,Ref.!E:F,2,0)</f>
        <v>#N/A</v>
      </c>
      <c r="K835">
        <f t="shared" si="22"/>
        <v>1</v>
      </c>
    </row>
    <row r="836" spans="1:11" hidden="1" x14ac:dyDescent="0.25">
      <c r="A836" s="30"/>
      <c r="B836" s="30"/>
      <c r="C836" s="31"/>
      <c r="D836" s="32"/>
      <c r="E836" s="31"/>
      <c r="F836" s="31"/>
      <c r="G836" s="39"/>
      <c r="H836" s="35"/>
      <c r="J836" t="e">
        <f>VLOOKUP(E836,Ref.!E:F,2,0)</f>
        <v>#N/A</v>
      </c>
      <c r="K836">
        <f t="shared" si="22"/>
        <v>1</v>
      </c>
    </row>
    <row r="837" spans="1:11" hidden="1" x14ac:dyDescent="0.25">
      <c r="A837" s="30"/>
      <c r="B837" s="30"/>
      <c r="C837" s="31"/>
      <c r="D837" s="32"/>
      <c r="E837" s="31"/>
      <c r="F837" s="31"/>
      <c r="G837" s="39"/>
      <c r="H837" s="35"/>
      <c r="J837" t="e">
        <f>VLOOKUP(E837,Ref.!E:F,2,0)</f>
        <v>#N/A</v>
      </c>
      <c r="K837">
        <f t="shared" si="22"/>
        <v>1</v>
      </c>
    </row>
    <row r="838" spans="1:11" hidden="1" x14ac:dyDescent="0.25">
      <c r="A838" s="30"/>
      <c r="B838" s="30"/>
      <c r="C838" s="31"/>
      <c r="D838" s="32"/>
      <c r="E838" s="31"/>
      <c r="F838" s="31"/>
      <c r="G838" s="39"/>
      <c r="H838" s="35"/>
      <c r="J838" t="e">
        <f>VLOOKUP(E838,Ref.!E:F,2,0)</f>
        <v>#N/A</v>
      </c>
      <c r="K838">
        <f t="shared" si="22"/>
        <v>1</v>
      </c>
    </row>
    <row r="839" spans="1:11" hidden="1" x14ac:dyDescent="0.25">
      <c r="A839" s="30"/>
      <c r="B839" s="30"/>
      <c r="C839" s="31"/>
      <c r="D839" s="32"/>
      <c r="E839" s="31"/>
      <c r="F839" s="31"/>
      <c r="G839" s="39"/>
      <c r="H839" s="35"/>
      <c r="J839" t="e">
        <f>VLOOKUP(E839,Ref.!E:F,2,0)</f>
        <v>#N/A</v>
      </c>
      <c r="K839">
        <f t="shared" si="22"/>
        <v>1</v>
      </c>
    </row>
    <row r="840" spans="1:11" hidden="1" x14ac:dyDescent="0.25">
      <c r="A840" s="30"/>
      <c r="B840" s="30"/>
      <c r="C840" s="31"/>
      <c r="D840" s="32"/>
      <c r="E840" s="31"/>
      <c r="F840" s="31"/>
      <c r="G840" s="39"/>
      <c r="H840" s="35"/>
      <c r="J840" t="e">
        <f>VLOOKUP(E840,Ref.!E:F,2,0)</f>
        <v>#N/A</v>
      </c>
      <c r="K840">
        <f t="shared" si="22"/>
        <v>1</v>
      </c>
    </row>
    <row r="841" spans="1:11" hidden="1" x14ac:dyDescent="0.25">
      <c r="A841" s="30"/>
      <c r="B841" s="30"/>
      <c r="C841" s="31"/>
      <c r="D841" s="32"/>
      <c r="E841" s="31"/>
      <c r="F841" s="31"/>
      <c r="G841" s="39"/>
      <c r="H841" s="35"/>
      <c r="J841" t="e">
        <f>VLOOKUP(E841,Ref.!E:F,2,0)</f>
        <v>#N/A</v>
      </c>
      <c r="K841">
        <f t="shared" si="22"/>
        <v>1</v>
      </c>
    </row>
    <row r="842" spans="1:11" hidden="1" x14ac:dyDescent="0.25">
      <c r="A842" s="30"/>
      <c r="B842" s="30"/>
      <c r="C842" s="31"/>
      <c r="D842" s="32"/>
      <c r="E842" s="31"/>
      <c r="F842" s="31"/>
      <c r="G842" s="39"/>
      <c r="H842" s="35"/>
      <c r="J842" t="e">
        <f>VLOOKUP(E842,Ref.!E:F,2,0)</f>
        <v>#N/A</v>
      </c>
      <c r="K842">
        <f t="shared" si="22"/>
        <v>1</v>
      </c>
    </row>
    <row r="843" spans="1:11" hidden="1" x14ac:dyDescent="0.25">
      <c r="A843" s="30"/>
      <c r="B843" s="30"/>
      <c r="C843" s="31"/>
      <c r="D843" s="32"/>
      <c r="E843" s="31"/>
      <c r="F843" s="31"/>
      <c r="G843" s="39"/>
      <c r="H843" s="35"/>
      <c r="J843" t="e">
        <f>VLOOKUP(E843,Ref.!E:F,2,0)</f>
        <v>#N/A</v>
      </c>
      <c r="K843">
        <f t="shared" si="22"/>
        <v>1</v>
      </c>
    </row>
    <row r="844" spans="1:11" hidden="1" x14ac:dyDescent="0.25">
      <c r="A844" s="30"/>
      <c r="B844" s="30"/>
      <c r="C844" s="31"/>
      <c r="D844" s="32"/>
      <c r="E844" s="31"/>
      <c r="F844" s="31"/>
      <c r="G844" s="39"/>
      <c r="H844" s="35"/>
      <c r="J844" t="e">
        <f>VLOOKUP(E844,Ref.!E:F,2,0)</f>
        <v>#N/A</v>
      </c>
      <c r="K844">
        <f t="shared" si="22"/>
        <v>1</v>
      </c>
    </row>
    <row r="845" spans="1:11" hidden="1" x14ac:dyDescent="0.25">
      <c r="A845" s="30"/>
      <c r="B845" s="30"/>
      <c r="C845" s="31"/>
      <c r="D845" s="32"/>
      <c r="E845" s="31"/>
      <c r="F845" s="31"/>
      <c r="G845" s="39"/>
      <c r="H845" s="35"/>
      <c r="J845" t="e">
        <f>VLOOKUP(E845,Ref.!E:F,2,0)</f>
        <v>#N/A</v>
      </c>
      <c r="K845">
        <f t="shared" si="22"/>
        <v>1</v>
      </c>
    </row>
    <row r="846" spans="1:11" hidden="1" x14ac:dyDescent="0.25">
      <c r="A846" s="30"/>
      <c r="B846" s="30"/>
      <c r="C846" s="31"/>
      <c r="D846" s="32"/>
      <c r="E846" s="31"/>
      <c r="F846" s="31"/>
      <c r="G846" s="39"/>
      <c r="H846" s="35"/>
      <c r="J846" t="e">
        <f>VLOOKUP(E846,Ref.!E:F,2,0)</f>
        <v>#N/A</v>
      </c>
      <c r="K846">
        <f t="shared" si="22"/>
        <v>1</v>
      </c>
    </row>
    <row r="847" spans="1:11" hidden="1" x14ac:dyDescent="0.25">
      <c r="A847" s="30"/>
      <c r="B847" s="30"/>
      <c r="C847" s="31"/>
      <c r="D847" s="32"/>
      <c r="E847" s="31"/>
      <c r="F847" s="31"/>
      <c r="G847" s="39"/>
      <c r="H847" s="35"/>
      <c r="J847" t="e">
        <f>VLOOKUP(E847,Ref.!E:F,2,0)</f>
        <v>#N/A</v>
      </c>
      <c r="K847">
        <f t="shared" si="22"/>
        <v>1</v>
      </c>
    </row>
    <row r="848" spans="1:11" hidden="1" x14ac:dyDescent="0.25">
      <c r="A848" s="30"/>
      <c r="B848" s="30"/>
      <c r="C848" s="31"/>
      <c r="D848" s="32"/>
      <c r="E848" s="31"/>
      <c r="F848" s="31"/>
      <c r="G848" s="39"/>
      <c r="H848" s="35"/>
      <c r="J848" t="e">
        <f>VLOOKUP(E848,Ref.!E:F,2,0)</f>
        <v>#N/A</v>
      </c>
      <c r="K848">
        <f t="shared" si="22"/>
        <v>1</v>
      </c>
    </row>
    <row r="849" spans="1:11" hidden="1" x14ac:dyDescent="0.25">
      <c r="A849" s="30"/>
      <c r="B849" s="30"/>
      <c r="C849" s="31"/>
      <c r="D849" s="32"/>
      <c r="E849" s="31"/>
      <c r="F849" s="31"/>
      <c r="G849" s="39"/>
      <c r="H849" s="35"/>
      <c r="J849" t="e">
        <f>VLOOKUP(E849,Ref.!E:F,2,0)</f>
        <v>#N/A</v>
      </c>
      <c r="K849">
        <f t="shared" si="22"/>
        <v>1</v>
      </c>
    </row>
    <row r="850" spans="1:11" hidden="1" x14ac:dyDescent="0.25">
      <c r="A850" s="30"/>
      <c r="B850" s="30"/>
      <c r="C850" s="31"/>
      <c r="D850" s="32"/>
      <c r="E850" s="31"/>
      <c r="F850" s="31"/>
      <c r="G850" s="39"/>
      <c r="H850" s="35"/>
      <c r="J850" t="e">
        <f>VLOOKUP(E850,Ref.!E:F,2,0)</f>
        <v>#N/A</v>
      </c>
      <c r="K850">
        <f t="shared" si="22"/>
        <v>1</v>
      </c>
    </row>
    <row r="851" spans="1:11" hidden="1" x14ac:dyDescent="0.25">
      <c r="A851" s="30"/>
      <c r="B851" s="30"/>
      <c r="C851" s="31"/>
      <c r="D851" s="32"/>
      <c r="E851" s="31"/>
      <c r="F851" s="31"/>
      <c r="G851" s="39"/>
      <c r="H851" s="35"/>
      <c r="J851" t="e">
        <f>VLOOKUP(E851,Ref.!E:F,2,0)</f>
        <v>#N/A</v>
      </c>
      <c r="K851">
        <f t="shared" si="22"/>
        <v>1</v>
      </c>
    </row>
    <row r="852" spans="1:11" hidden="1" x14ac:dyDescent="0.25">
      <c r="A852" s="30"/>
      <c r="B852" s="30"/>
      <c r="C852" s="31"/>
      <c r="D852" s="32"/>
      <c r="E852" s="31"/>
      <c r="F852" s="31"/>
      <c r="G852" s="39"/>
      <c r="H852" s="35"/>
      <c r="J852" t="e">
        <f>VLOOKUP(E852,Ref.!E:F,2,0)</f>
        <v>#N/A</v>
      </c>
      <c r="K852">
        <f t="shared" si="22"/>
        <v>1</v>
      </c>
    </row>
    <row r="853" spans="1:11" hidden="1" x14ac:dyDescent="0.25">
      <c r="A853" s="30"/>
      <c r="B853" s="30"/>
      <c r="C853" s="31"/>
      <c r="D853" s="32"/>
      <c r="E853" s="31"/>
      <c r="F853" s="31"/>
      <c r="G853" s="39"/>
      <c r="H853" s="35"/>
      <c r="J853" t="e">
        <f>VLOOKUP(E853,Ref.!E:F,2,0)</f>
        <v>#N/A</v>
      </c>
      <c r="K853">
        <f t="shared" si="22"/>
        <v>1</v>
      </c>
    </row>
    <row r="854" spans="1:11" hidden="1" x14ac:dyDescent="0.25">
      <c r="A854" s="30"/>
      <c r="B854" s="30"/>
      <c r="C854" s="31"/>
      <c r="D854" s="32"/>
      <c r="E854" s="31"/>
      <c r="F854" s="31"/>
      <c r="G854" s="39"/>
      <c r="H854" s="35"/>
      <c r="J854" t="e">
        <f>VLOOKUP(E854,Ref.!E:F,2,0)</f>
        <v>#N/A</v>
      </c>
      <c r="K854">
        <f t="shared" si="22"/>
        <v>1</v>
      </c>
    </row>
    <row r="855" spans="1:11" hidden="1" x14ac:dyDescent="0.25">
      <c r="A855" s="30"/>
      <c r="B855" s="30"/>
      <c r="C855" s="31"/>
      <c r="D855" s="32"/>
      <c r="E855" s="31"/>
      <c r="F855" s="31"/>
      <c r="G855" s="39"/>
      <c r="H855" s="35"/>
      <c r="J855" t="e">
        <f>VLOOKUP(E855,Ref.!E:F,2,0)</f>
        <v>#N/A</v>
      </c>
      <c r="K855">
        <f t="shared" si="22"/>
        <v>1</v>
      </c>
    </row>
    <row r="856" spans="1:11" hidden="1" x14ac:dyDescent="0.25">
      <c r="A856" s="30"/>
      <c r="B856" s="30"/>
      <c r="C856" s="31"/>
      <c r="D856" s="32"/>
      <c r="E856" s="31"/>
      <c r="F856" s="31"/>
      <c r="G856" s="39"/>
      <c r="H856" s="35"/>
      <c r="J856" t="e">
        <f>VLOOKUP(E856,Ref.!E:F,2,0)</f>
        <v>#N/A</v>
      </c>
      <c r="K856">
        <f t="shared" si="22"/>
        <v>1</v>
      </c>
    </row>
    <row r="857" spans="1:11" hidden="1" x14ac:dyDescent="0.25">
      <c r="A857" s="30"/>
      <c r="B857" s="30"/>
      <c r="C857" s="31"/>
      <c r="D857" s="32"/>
      <c r="E857" s="31"/>
      <c r="F857" s="31"/>
      <c r="G857" s="39"/>
      <c r="H857" s="35"/>
      <c r="J857" t="e">
        <f>VLOOKUP(E857,Ref.!E:F,2,0)</f>
        <v>#N/A</v>
      </c>
      <c r="K857">
        <f t="shared" si="22"/>
        <v>1</v>
      </c>
    </row>
    <row r="858" spans="1:11" hidden="1" x14ac:dyDescent="0.25">
      <c r="A858" s="30"/>
      <c r="B858" s="30"/>
      <c r="C858" s="31"/>
      <c r="D858" s="32"/>
      <c r="E858" s="31"/>
      <c r="F858" s="31"/>
      <c r="G858" s="39"/>
      <c r="H858" s="35"/>
      <c r="J858" t="e">
        <f>VLOOKUP(E862,Ref.!E:F,2,0)</f>
        <v>#N/A</v>
      </c>
      <c r="K858">
        <f t="shared" ref="K858:K859" si="23">MONTH(A862)</f>
        <v>1</v>
      </c>
    </row>
    <row r="859" spans="1:11" hidden="1" x14ac:dyDescent="0.25">
      <c r="A859" s="30"/>
      <c r="B859" s="30"/>
      <c r="C859" s="31"/>
      <c r="D859" s="32"/>
      <c r="E859" s="31"/>
      <c r="F859" s="31"/>
      <c r="G859" s="39"/>
      <c r="H859" s="35"/>
      <c r="J859" t="e">
        <f>VLOOKUP(E863,Ref.!E:F,2,0)</f>
        <v>#N/A</v>
      </c>
      <c r="K859">
        <f t="shared" si="23"/>
        <v>1</v>
      </c>
    </row>
    <row r="860" spans="1:11" hidden="1" x14ac:dyDescent="0.25">
      <c r="A860" s="30"/>
      <c r="B860" s="30"/>
      <c r="C860" s="31"/>
      <c r="D860" s="32"/>
      <c r="E860" s="31"/>
      <c r="F860" s="31"/>
      <c r="G860" s="39"/>
      <c r="H860" s="35"/>
    </row>
    <row r="861" spans="1:11" hidden="1" x14ac:dyDescent="0.25">
      <c r="A861" s="30"/>
      <c r="B861" s="30"/>
      <c r="C861" s="31"/>
      <c r="D861" s="32"/>
      <c r="E861" s="31"/>
      <c r="F861" s="31"/>
      <c r="G861" s="39"/>
      <c r="H861" s="35"/>
    </row>
    <row r="862" spans="1:11" hidden="1" x14ac:dyDescent="0.25">
      <c r="A862" s="30"/>
      <c r="B862" s="30"/>
      <c r="C862" s="31"/>
      <c r="D862" s="32"/>
      <c r="E862" s="31"/>
      <c r="F862" s="31"/>
      <c r="G862" s="39"/>
    </row>
    <row r="863" spans="1:11" hidden="1" x14ac:dyDescent="0.25">
      <c r="A863" s="30"/>
      <c r="B863" s="30"/>
      <c r="C863" s="31"/>
      <c r="D863" s="32"/>
      <c r="E863" s="31"/>
      <c r="F863" s="31"/>
      <c r="G863" s="39"/>
    </row>
  </sheetData>
  <autoFilter ref="A1:Q863">
    <filterColumn colId="0">
      <filters>
        <dateGroupItem year="2023" month="9" dateTimeGrouping="month"/>
      </filters>
    </filterColumn>
  </autoFilter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zoomScaleNormal="100" workbookViewId="0">
      <pane xSplit="1" ySplit="2" topLeftCell="F3" activePane="bottomRight" state="frozen"/>
      <selection pane="topRight" activeCell="B1" sqref="B1"/>
      <selection pane="bottomLeft" activeCell="A3" sqref="A3"/>
      <selection pane="bottomRight" activeCell="K5" sqref="K5"/>
    </sheetView>
  </sheetViews>
  <sheetFormatPr defaultRowHeight="15" x14ac:dyDescent="0.25"/>
  <cols>
    <col min="1" max="1" width="48.85546875" style="18" bestFit="1" customWidth="1"/>
    <col min="2" max="2" width="16.7109375" style="18" bestFit="1" customWidth="1"/>
    <col min="3" max="9" width="13.28515625" style="18" bestFit="1" customWidth="1"/>
    <col min="10" max="13" width="14.28515625" style="18" bestFit="1" customWidth="1"/>
    <col min="14" max="14" width="13.28515625" style="18" bestFit="1" customWidth="1"/>
    <col min="15" max="15" width="3.140625" style="18" customWidth="1"/>
    <col min="16" max="16" width="14.28515625" style="18" bestFit="1" customWidth="1"/>
    <col min="17" max="17" width="13.28515625" style="60" bestFit="1" customWidth="1"/>
    <col min="18" max="18" width="8.140625" style="18" bestFit="1" customWidth="1"/>
    <col min="19" max="19" width="19.140625" style="18" bestFit="1" customWidth="1"/>
    <col min="20" max="20" width="28.28515625" style="18" bestFit="1" customWidth="1"/>
    <col min="21" max="21" width="14.28515625" style="18" bestFit="1" customWidth="1"/>
    <col min="22" max="22" width="12.42578125" style="18" bestFit="1" customWidth="1"/>
    <col min="23" max="16384" width="9.140625" style="18"/>
  </cols>
  <sheetData>
    <row r="1" spans="1:22" x14ac:dyDescent="0.25">
      <c r="A1" s="160" t="s">
        <v>1273</v>
      </c>
      <c r="B1" s="161"/>
      <c r="C1" s="161">
        <v>1</v>
      </c>
      <c r="D1" s="161">
        <v>2</v>
      </c>
      <c r="E1" s="161">
        <v>3</v>
      </c>
      <c r="F1" s="161">
        <v>4</v>
      </c>
      <c r="G1" s="161">
        <v>5</v>
      </c>
      <c r="H1" s="161">
        <v>6</v>
      </c>
      <c r="I1" s="161">
        <v>7</v>
      </c>
      <c r="J1" s="161">
        <v>8</v>
      </c>
      <c r="K1" s="161">
        <v>9</v>
      </c>
      <c r="L1" s="161">
        <v>10</v>
      </c>
      <c r="M1" s="161">
        <v>11</v>
      </c>
      <c r="N1" s="161">
        <v>12</v>
      </c>
      <c r="O1" s="161"/>
      <c r="P1" s="161"/>
      <c r="Q1" s="162"/>
      <c r="R1" s="140"/>
      <c r="S1" s="140"/>
    </row>
    <row r="2" spans="1:22" x14ac:dyDescent="0.25">
      <c r="A2" s="166" t="s">
        <v>951</v>
      </c>
      <c r="B2" s="167" t="s">
        <v>952</v>
      </c>
      <c r="C2" s="167" t="s">
        <v>145</v>
      </c>
      <c r="D2" s="167" t="s">
        <v>146</v>
      </c>
      <c r="E2" s="167" t="s">
        <v>148</v>
      </c>
      <c r="F2" s="167" t="s">
        <v>150</v>
      </c>
      <c r="G2" s="167" t="s">
        <v>152</v>
      </c>
      <c r="H2" s="167" t="s">
        <v>153</v>
      </c>
      <c r="I2" s="167" t="s">
        <v>154</v>
      </c>
      <c r="J2" s="167" t="s">
        <v>156</v>
      </c>
      <c r="K2" s="167" t="s">
        <v>157</v>
      </c>
      <c r="L2" s="167" t="s">
        <v>160</v>
      </c>
      <c r="M2" s="167" t="s">
        <v>162</v>
      </c>
      <c r="N2" s="167" t="s">
        <v>163</v>
      </c>
      <c r="O2" s="185"/>
      <c r="P2" s="167" t="s">
        <v>8</v>
      </c>
      <c r="Q2" s="167" t="s">
        <v>1277</v>
      </c>
      <c r="S2" s="167" t="s">
        <v>2401</v>
      </c>
      <c r="T2" s="151"/>
    </row>
    <row r="3" spans="1:22" x14ac:dyDescent="0.2">
      <c r="A3" s="168" t="s">
        <v>119</v>
      </c>
      <c r="B3" s="170">
        <v>0</v>
      </c>
      <c r="C3" s="170">
        <v>7938224.1799999997</v>
      </c>
      <c r="D3" s="170">
        <f>C36</f>
        <v>7259015.3999999994</v>
      </c>
      <c r="E3" s="170">
        <f t="shared" ref="E3:N3" si="0">D36</f>
        <v>6262446.879999999</v>
      </c>
      <c r="F3" s="170">
        <f t="shared" si="0"/>
        <v>5282531.3199999984</v>
      </c>
      <c r="G3" s="170">
        <f t="shared" si="0"/>
        <v>6579490.2799999984</v>
      </c>
      <c r="H3" s="170">
        <f t="shared" si="0"/>
        <v>7909276.4099999992</v>
      </c>
      <c r="I3" s="170">
        <f t="shared" si="0"/>
        <v>8406333.4100000001</v>
      </c>
      <c r="J3" s="170">
        <f t="shared" si="0"/>
        <v>9438509.5899999999</v>
      </c>
      <c r="K3" s="170">
        <f t="shared" si="0"/>
        <v>10187167.060000001</v>
      </c>
      <c r="L3" s="170">
        <f t="shared" si="0"/>
        <v>10287820.41</v>
      </c>
      <c r="M3" s="170">
        <f t="shared" si="0"/>
        <v>10122443.940000001</v>
      </c>
      <c r="N3" s="170">
        <f t="shared" si="0"/>
        <v>9759952.8300000019</v>
      </c>
      <c r="O3" s="169"/>
      <c r="P3" s="172">
        <f>Tabela268[[#This Row],[Coluna2]]</f>
        <v>7938224.1799999997</v>
      </c>
      <c r="Q3" s="170"/>
      <c r="S3" s="193" t="s">
        <v>2402</v>
      </c>
      <c r="T3" s="194">
        <f>H36</f>
        <v>8406333.4100000001</v>
      </c>
    </row>
    <row r="4" spans="1:22" x14ac:dyDescent="0.25">
      <c r="A4" s="188" t="s">
        <v>19</v>
      </c>
      <c r="B4" s="176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S4" s="151"/>
      <c r="T4" s="151"/>
    </row>
    <row r="5" spans="1:22" x14ac:dyDescent="0.25">
      <c r="A5" s="168" t="s">
        <v>953</v>
      </c>
      <c r="B5" s="178">
        <v>21470388.010000002</v>
      </c>
      <c r="C5" s="170">
        <f>SUMIFS(Saídas!$G:$G,Saídas!$K:$K,'Flx Cx.'!C$1,Saídas!$J:$J,$A5)</f>
        <v>0</v>
      </c>
      <c r="D5" s="170">
        <f>SUMIFS(Saídas!$G:$G,Saídas!$K:$K,'Flx Cx.'!D$1,Saídas!$J:$J,$A5)</f>
        <v>0</v>
      </c>
      <c r="E5" s="170">
        <f>SUMIFS(Saídas!$G:$G,Saídas!$K:$K,'Flx Cx.'!E$1,Saídas!$J:$J,$A5)</f>
        <v>0</v>
      </c>
      <c r="F5" s="170">
        <f>SUMIFS(Saídas!$G:$G,Saídas!$K:$K,'Flx Cx.'!F$1,Saídas!$J:$J,$A5)</f>
        <v>2258468.0099999998</v>
      </c>
      <c r="G5" s="170">
        <f>SUMIFS(Saídas!$G:$G,Saídas!$K:$K,'Flx Cx.'!G$1,Saídas!$J:$J,$A5)</f>
        <v>2356510.52</v>
      </c>
      <c r="H5" s="170">
        <f>SUMIFS(Saídas!$G:$G,Saídas!$K:$K,'Flx Cx.'!H$1,Saídas!$J:$J,$A5)</f>
        <v>2356510.52</v>
      </c>
      <c r="I5" s="170">
        <f>SUMIFS(Saídas!$G:$G,Saídas!$K:$K,'Flx Cx.'!I$1,Saídas!$J:$J,$A5)</f>
        <v>2356510.52</v>
      </c>
      <c r="J5" s="170">
        <f>SUMIFS(Saídas!$G:$G,Saídas!$K:$K,'Flx Cx.'!J$1,Saídas!$J:$J,$A5)</f>
        <v>2356510.52</v>
      </c>
      <c r="K5" s="170">
        <f>SUMIFS(Saídas!$G:$G,Saídas!$K:$K,'Flx Cx.'!K$1,Saídas!$J:$J,$A5)</f>
        <v>2338836.69</v>
      </c>
      <c r="L5" s="170">
        <f>SUMIFS(Saídas!$G:$G,Saídas!$K:$K,'Flx Cx.'!L$1,Saídas!$J:$J,$A5)</f>
        <v>2443774.9700000002</v>
      </c>
      <c r="M5" s="170">
        <f>SUMIFS(Saídas!$G:$G,Saídas!$K:$K,'Flx Cx.'!M$1,Saídas!$J:$J,$A5)</f>
        <v>2443774.9700000002</v>
      </c>
      <c r="N5" s="170">
        <f>SUMIFS(Saídas!$G:$G,Saídas!$K:$K,'Flx Cx.'!N$1,Saídas!$J:$J,$A5)</f>
        <v>2443774.9700000002</v>
      </c>
      <c r="O5" s="169"/>
      <c r="P5" s="172">
        <f>SUM(Tabela268[[#This Row],[Coluna2]:[Coluna16]])</f>
        <v>21354671.689999998</v>
      </c>
      <c r="Q5" s="178">
        <f>Tabela268[[#This Row],[Colunas15]]-Tabela268[[#This Row],[Colunas19]]</f>
        <v>115716.32000000402</v>
      </c>
      <c r="S5" s="192" t="s">
        <v>953</v>
      </c>
      <c r="T5" s="195">
        <f>Tabela268[[#This Row],[Colunas19]]-SUM(Tabela268[[#This Row],[Coluna2]:[Coluna10]])</f>
        <v>14383182.639999999</v>
      </c>
    </row>
    <row r="6" spans="1:22" x14ac:dyDescent="0.25">
      <c r="A6" s="168" t="s">
        <v>488</v>
      </c>
      <c r="B6" s="178"/>
      <c r="C6" s="170">
        <f>SUMIFS(Saídas!$G:$G,Saídas!$K:$K,'Flx Cx.'!C$1,Saídas!$J:$J,$A6)</f>
        <v>77041.009999999995</v>
      </c>
      <c r="D6" s="170">
        <f>SUMIFS(Saídas!$G:$G,Saídas!$K:$K,'Flx Cx.'!D$1,Saídas!$J:$J,$A6)</f>
        <v>55875.6</v>
      </c>
      <c r="E6" s="170">
        <f>SUMIFS(Saídas!$G:$G,Saídas!$K:$K,'Flx Cx.'!E$1,Saídas!$J:$J,$A6)</f>
        <v>59525.090000000004</v>
      </c>
      <c r="F6" s="170">
        <f>SUMIFS(Saídas!$G:$G,Saídas!$K:$K,'Flx Cx.'!F$1,Saídas!$J:$J,$A6)</f>
        <v>51316.320000000007</v>
      </c>
      <c r="G6" s="170">
        <f>SUMIFS(Saídas!$G:$G,Saídas!$K:$K,'Flx Cx.'!G$1,Saídas!$J:$J,$A6)</f>
        <v>80438.490000000005</v>
      </c>
      <c r="H6" s="170">
        <f>SUMIFS(Saídas!$G:$G,Saídas!$K:$K,'Flx Cx.'!H$1,Saídas!$J:$J,$A6)</f>
        <v>83657.59</v>
      </c>
      <c r="I6" s="170">
        <f>SUMIFS(Saídas!$G:$G,Saídas!$K:$K,'Flx Cx.'!I$1,Saídas!$J:$J,$A6)</f>
        <v>89488.83</v>
      </c>
      <c r="J6" s="170">
        <f>SUMIFS(Saídas!$G:$G,Saídas!$K:$K,'Flx Cx.'!J$1,Saídas!$J:$J,$A6)</f>
        <v>106461.47</v>
      </c>
      <c r="K6" s="170">
        <f>SUMIFS(Saídas!$G:$G,Saídas!$K:$K,'Flx Cx.'!K$1,Saídas!$J:$J,$A6)</f>
        <v>93082.280000000013</v>
      </c>
      <c r="L6" s="170">
        <f>SUMIFS(Saídas!$G:$G,Saídas!$K:$K,'Flx Cx.'!L$1,Saídas!$J:$J,$A6)</f>
        <v>94277.78</v>
      </c>
      <c r="M6" s="170">
        <f>SUMIFS(Saídas!$G:$G,Saídas!$K:$K,'Flx Cx.'!M$1,Saídas!$J:$J,$A6)</f>
        <v>87366.260000000009</v>
      </c>
      <c r="N6" s="170">
        <f>SUMIFS(Saídas!$G:$G,Saídas!$K:$K,'Flx Cx.'!N$1,Saídas!$J:$J,$A6)</f>
        <v>81214.69</v>
      </c>
      <c r="O6" s="169"/>
      <c r="P6" s="172">
        <f>SUM(Tabela268[[#This Row],[Coluna2]:[Coluna16]])</f>
        <v>959745.41000000015</v>
      </c>
      <c r="Q6" s="178"/>
      <c r="S6" s="192" t="s">
        <v>488</v>
      </c>
      <c r="T6" s="195">
        <f>Tabela268[[#This Row],[Colunas19]]-SUM(Tabela268[[#This Row],[Coluna2]:[Coluna10]])</f>
        <v>551891.31000000017</v>
      </c>
    </row>
    <row r="7" spans="1:22" x14ac:dyDescent="0.25">
      <c r="A7" s="188" t="s">
        <v>122</v>
      </c>
      <c r="B7" s="176"/>
      <c r="C7" s="176">
        <f t="shared" ref="C7:N7" si="1">SUM(C5:C6)</f>
        <v>77041.009999999995</v>
      </c>
      <c r="D7" s="176">
        <f t="shared" si="1"/>
        <v>55875.6</v>
      </c>
      <c r="E7" s="176">
        <f t="shared" si="1"/>
        <v>59525.090000000004</v>
      </c>
      <c r="F7" s="176">
        <f t="shared" si="1"/>
        <v>2309784.3299999996</v>
      </c>
      <c r="G7" s="176">
        <f t="shared" si="1"/>
        <v>2436949.0100000002</v>
      </c>
      <c r="H7" s="176">
        <f t="shared" si="1"/>
        <v>2440168.11</v>
      </c>
      <c r="I7" s="176">
        <f t="shared" si="1"/>
        <v>2445999.35</v>
      </c>
      <c r="J7" s="176">
        <f t="shared" si="1"/>
        <v>2462971.9900000002</v>
      </c>
      <c r="K7" s="176">
        <f t="shared" si="1"/>
        <v>2431918.9699999997</v>
      </c>
      <c r="L7" s="176">
        <f t="shared" si="1"/>
        <v>2538052.75</v>
      </c>
      <c r="M7" s="176">
        <f t="shared" si="1"/>
        <v>2531141.2300000004</v>
      </c>
      <c r="N7" s="176">
        <f t="shared" si="1"/>
        <v>2524989.66</v>
      </c>
      <c r="O7" s="176"/>
      <c r="P7" s="176">
        <f>SUM(P5:P6)</f>
        <v>22314417.099999998</v>
      </c>
      <c r="Q7" s="176"/>
      <c r="S7" s="198" t="s">
        <v>122</v>
      </c>
      <c r="T7" s="199">
        <f>SUM(T5:T6)</f>
        <v>14935073.949999999</v>
      </c>
      <c r="U7" s="157">
        <f>Tabela268[[#This Row],[Colunas19]]-SUM(Tabela268[[#This Row],[Coluna2]:[Coluna10]])</f>
        <v>14935073.949999997</v>
      </c>
      <c r="V7" s="18" t="b">
        <f>U7=T7</f>
        <v>1</v>
      </c>
    </row>
    <row r="8" spans="1:22" x14ac:dyDescent="0.25">
      <c r="A8" s="177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6"/>
      <c r="P8" s="178"/>
      <c r="Q8" s="178"/>
      <c r="S8" s="151"/>
      <c r="T8" s="151"/>
    </row>
    <row r="9" spans="1:22" s="28" customFormat="1" x14ac:dyDescent="0.25">
      <c r="A9" s="166" t="s">
        <v>30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6"/>
      <c r="P9" s="179"/>
      <c r="Q9" s="179"/>
      <c r="S9" s="196"/>
      <c r="T9" s="196"/>
    </row>
    <row r="10" spans="1:22" s="28" customFormat="1" x14ac:dyDescent="0.25">
      <c r="A10" s="173" t="s">
        <v>123</v>
      </c>
      <c r="B10" s="174">
        <v>16372241.65</v>
      </c>
      <c r="C10" s="174">
        <f t="shared" ref="C10:N10" si="2">SUM(C11:C20)</f>
        <v>732874.69000000006</v>
      </c>
      <c r="D10" s="174">
        <f t="shared" si="2"/>
        <v>1052444.1199999999</v>
      </c>
      <c r="E10" s="174">
        <f t="shared" si="2"/>
        <v>1039440.6499999999</v>
      </c>
      <c r="F10" s="174">
        <f t="shared" si="2"/>
        <v>1012825.3700000001</v>
      </c>
      <c r="G10" s="174">
        <f t="shared" si="2"/>
        <v>1017569.4299999999</v>
      </c>
      <c r="H10" s="174">
        <f t="shared" si="2"/>
        <v>1232349.1999999997</v>
      </c>
      <c r="I10" s="174">
        <f t="shared" si="2"/>
        <v>1228344.26</v>
      </c>
      <c r="J10" s="174">
        <f t="shared" si="2"/>
        <v>1389462.05</v>
      </c>
      <c r="K10" s="174">
        <f t="shared" si="2"/>
        <v>1768462.7200000002</v>
      </c>
      <c r="L10" s="174">
        <f t="shared" si="2"/>
        <v>1722034.99</v>
      </c>
      <c r="M10" s="174">
        <f t="shared" si="2"/>
        <v>2256833.5900000003</v>
      </c>
      <c r="N10" s="174">
        <f t="shared" si="2"/>
        <v>2716679.95</v>
      </c>
      <c r="O10" s="176"/>
      <c r="P10" s="174">
        <f t="shared" ref="P10" si="3">SUM(P11:P20)</f>
        <v>17169321.02</v>
      </c>
      <c r="Q10" s="174">
        <f>Tabela268[[#This Row],[Colunas15]]-Tabela268[[#This Row],[Colunas19]]</f>
        <v>-797079.36999999918</v>
      </c>
      <c r="S10" s="200" t="s">
        <v>123</v>
      </c>
      <c r="T10" s="201">
        <f t="shared" ref="T10" si="4">SUM(T11:T20)</f>
        <v>11081817.560000002</v>
      </c>
      <c r="U10" s="157">
        <f>Tabela268[[#This Row],[Colunas19]]-SUM(Tabela268[[#This Row],[Coluna2]:[Coluna10]])</f>
        <v>11081817.560000001</v>
      </c>
      <c r="V10" s="18" t="b">
        <f>U10=T10</f>
        <v>1</v>
      </c>
    </row>
    <row r="11" spans="1:22" s="28" customFormat="1" x14ac:dyDescent="0.25">
      <c r="A11" s="168" t="s">
        <v>515</v>
      </c>
      <c r="B11" s="178"/>
      <c r="C11" s="170">
        <f>SUMIFS(Saídas!$G:$G,Saídas!$K:$K,'Flx Cx.'!C$1,Saídas!$J:$J,$A11)</f>
        <v>462767.8</v>
      </c>
      <c r="D11" s="170">
        <f>SUMIFS(Saídas!$G:$G,Saídas!$K:$K,'Flx Cx.'!D$1,Saídas!$J:$J,$A11)</f>
        <v>673464.23</v>
      </c>
      <c r="E11" s="170">
        <f>SUMIFS(Saídas!$G:$G,Saídas!$K:$K,'Flx Cx.'!E$1,Saídas!$J:$J,$A11)</f>
        <v>676155.89</v>
      </c>
      <c r="F11" s="170">
        <f>SUMIFS(Saídas!$G:$G,Saídas!$K:$K,'Flx Cx.'!F$1,Saídas!$J:$J,$A11)</f>
        <v>699486.65</v>
      </c>
      <c r="G11" s="170">
        <f>SUMIFS(Saídas!$G:$G,Saídas!$K:$K,'Flx Cx.'!G$1,Saídas!$J:$J,$A11)</f>
        <v>682405.86</v>
      </c>
      <c r="H11" s="170">
        <f>SUMIFS(Saídas!$G:$G,Saídas!$K:$K,'Flx Cx.'!H$1,Saídas!$J:$J,$A11)</f>
        <v>730239.85</v>
      </c>
      <c r="I11" s="170">
        <f>SUMIFS(Saídas!$G:$G,Saídas!$K:$K,'Flx Cx.'!I$1,Saídas!$J:$J,$A11)</f>
        <v>845258.48</v>
      </c>
      <c r="J11" s="170">
        <f>SUMIFS(Saídas!$G:$G,Saídas!$K:$K,'Flx Cx.'!J$1,Saídas!$J:$J,$A11)</f>
        <v>933398.56</v>
      </c>
      <c r="K11" s="170">
        <f>SUMIFS(Saídas!$G:$G,Saídas!$K:$K,'Flx Cx.'!K$1,Saídas!$J:$J,$A11)</f>
        <v>1000481.78</v>
      </c>
      <c r="L11" s="170">
        <f>SUMIFS(Saídas!$G:$G,Saídas!$K:$K,'Flx Cx.'!L$1,Saídas!$J:$J,$A11)</f>
        <v>1042786.31</v>
      </c>
      <c r="M11" s="170">
        <f>SUMIFS(Saídas!$G:$G,Saídas!$K:$K,'Flx Cx.'!M$1,Saídas!$J:$J,$A11)</f>
        <v>1064265.3</v>
      </c>
      <c r="N11" s="170">
        <f>SUMIFS(Saídas!$G:$G,Saídas!$K:$K,'Flx Cx.'!N$1,Saídas!$J:$J,$A11)</f>
        <v>1176907.49</v>
      </c>
      <c r="O11" s="169"/>
      <c r="P11" s="172">
        <f>SUM(Tabela268[[#This Row],[Coluna2]:[Coluna16]])</f>
        <v>9987618.2000000011</v>
      </c>
      <c r="Q11" s="178"/>
      <c r="S11" s="192" t="s">
        <v>515</v>
      </c>
      <c r="T11" s="195">
        <f>Tabela268[[#This Row],[Colunas19]]-SUM(Tabela268[[#This Row],[Coluna2]:[Coluna10]])</f>
        <v>6063097.9200000018</v>
      </c>
    </row>
    <row r="12" spans="1:22" x14ac:dyDescent="0.25">
      <c r="A12" s="168" t="s">
        <v>516</v>
      </c>
      <c r="B12" s="178"/>
      <c r="C12" s="170">
        <f>SUMIFS(Saídas!$G:$G,Saídas!$K:$K,'Flx Cx.'!C$1,Saídas!$J:$J,$A12)</f>
        <v>35335</v>
      </c>
      <c r="D12" s="170">
        <f>SUMIFS(Saídas!$G:$G,Saídas!$K:$K,'Flx Cx.'!D$1,Saídas!$J:$J,$A12)</f>
        <v>16511</v>
      </c>
      <c r="E12" s="170">
        <f>SUMIFS(Saídas!$G:$G,Saídas!$K:$K,'Flx Cx.'!E$1,Saídas!$J:$J,$A12)</f>
        <v>24483.25</v>
      </c>
      <c r="F12" s="170">
        <f>SUMIFS(Saídas!$G:$G,Saídas!$K:$K,'Flx Cx.'!F$1,Saídas!$J:$J,$A12)</f>
        <v>3315</v>
      </c>
      <c r="G12" s="170">
        <f>SUMIFS(Saídas!$G:$G,Saídas!$K:$K,'Flx Cx.'!G$1,Saídas!$J:$J,$A12)</f>
        <v>5746</v>
      </c>
      <c r="H12" s="170">
        <f>SUMIFS(Saídas!$G:$G,Saídas!$K:$K,'Flx Cx.'!H$1,Saídas!$J:$J,$A12)</f>
        <v>112084</v>
      </c>
      <c r="I12" s="170">
        <f>SUMIFS(Saídas!$G:$G,Saídas!$K:$K,'Flx Cx.'!I$1,Saídas!$J:$J,$A12)</f>
        <v>2578.3000000000002</v>
      </c>
      <c r="J12" s="170">
        <f>SUMIFS(Saídas!$G:$G,Saídas!$K:$K,'Flx Cx.'!J$1,Saídas!$J:$J,$A12)</f>
        <v>0</v>
      </c>
      <c r="K12" s="170">
        <f>SUMIFS(Saídas!$G:$G,Saídas!$K:$K,'Flx Cx.'!K$1,Saídas!$J:$J,$A12)</f>
        <v>90892.07</v>
      </c>
      <c r="L12" s="170">
        <f>SUMIFS(Saídas!$G:$G,Saídas!$K:$K,'Flx Cx.'!L$1,Saídas!$J:$J,$A12)</f>
        <v>36008.5</v>
      </c>
      <c r="M12" s="170">
        <f>SUMIFS(Saídas!$G:$G,Saídas!$K:$K,'Flx Cx.'!M$1,Saídas!$J:$J,$A12)</f>
        <v>37643.5</v>
      </c>
      <c r="N12" s="170">
        <f>SUMIFS(Saídas!$G:$G,Saídas!$K:$K,'Flx Cx.'!N$1,Saídas!$J:$J,$A12)</f>
        <v>40730.26</v>
      </c>
      <c r="O12" s="169"/>
      <c r="P12" s="172">
        <f>SUM(Tabela268[[#This Row],[Coluna2]:[Coluna16]])</f>
        <v>405326.88</v>
      </c>
      <c r="Q12" s="178"/>
      <c r="R12" s="28"/>
      <c r="S12" s="192" t="s">
        <v>516</v>
      </c>
      <c r="T12" s="195">
        <f>Tabela268[[#This Row],[Colunas19]]-SUM(Tabela268[[#This Row],[Coluna2]:[Coluna10]])</f>
        <v>207852.63</v>
      </c>
    </row>
    <row r="13" spans="1:22" x14ac:dyDescent="0.25">
      <c r="A13" s="168" t="s">
        <v>513</v>
      </c>
      <c r="B13" s="178"/>
      <c r="C13" s="170">
        <f>SUMIFS(Saídas!$G:$G,Saídas!$K:$K,'Flx Cx.'!C$1,Saídas!$J:$J,$A13)</f>
        <v>190775.79</v>
      </c>
      <c r="D13" s="170">
        <f>SUMIFS(Saídas!$G:$G,Saídas!$K:$K,'Flx Cx.'!D$1,Saídas!$J:$J,$A13)</f>
        <v>219434.19</v>
      </c>
      <c r="E13" s="170">
        <f>SUMIFS(Saídas!$G:$G,Saídas!$K:$K,'Flx Cx.'!E$1,Saídas!$J:$J,$A13)</f>
        <v>239656.56</v>
      </c>
      <c r="F13" s="170">
        <f>SUMIFS(Saídas!$G:$G,Saídas!$K:$K,'Flx Cx.'!F$1,Saídas!$J:$J,$A13)</f>
        <v>216857.59999999998</v>
      </c>
      <c r="G13" s="170">
        <f>SUMIFS(Saídas!$G:$G,Saídas!$K:$K,'Flx Cx.'!G$1,Saídas!$J:$J,$A13)</f>
        <v>255771.47999999998</v>
      </c>
      <c r="H13" s="170">
        <f>SUMIFS(Saídas!$G:$G,Saídas!$K:$K,'Flx Cx.'!H$1,Saídas!$J:$J,$A13)</f>
        <v>227350.6</v>
      </c>
      <c r="I13" s="170">
        <f>SUMIFS(Saídas!$G:$G,Saídas!$K:$K,'Flx Cx.'!I$1,Saídas!$J:$J,$A13)</f>
        <v>257986.93000000002</v>
      </c>
      <c r="J13" s="170">
        <f>SUMIFS(Saídas!$G:$G,Saídas!$K:$K,'Flx Cx.'!J$1,Saídas!$J:$J,$A13)</f>
        <v>309013.02</v>
      </c>
      <c r="K13" s="170">
        <f>SUMIFS(Saídas!$G:$G,Saídas!$K:$K,'Flx Cx.'!K$1,Saídas!$J:$J,$A13)</f>
        <v>346290.37</v>
      </c>
      <c r="L13" s="170">
        <f>SUMIFS(Saídas!$G:$G,Saídas!$K:$K,'Flx Cx.'!L$1,Saídas!$J:$J,$A13)</f>
        <v>362537.45</v>
      </c>
      <c r="M13" s="170">
        <f>SUMIFS(Saídas!$G:$G,Saídas!$K:$K,'Flx Cx.'!M$1,Saídas!$J:$J,$A13)</f>
        <v>369820.7</v>
      </c>
      <c r="N13" s="170">
        <f>SUMIFS(Saídas!$G:$G,Saídas!$K:$K,'Flx Cx.'!N$1,Saídas!$J:$J,$A13)</f>
        <v>537175.62</v>
      </c>
      <c r="O13" s="169"/>
      <c r="P13" s="172">
        <f>SUM(Tabela268[[#This Row],[Coluna2]:[Coluna16]])</f>
        <v>3532670.3100000005</v>
      </c>
      <c r="Q13" s="178"/>
      <c r="R13" s="28"/>
      <c r="S13" s="192" t="s">
        <v>513</v>
      </c>
      <c r="T13" s="195">
        <f>Tabela268[[#This Row],[Colunas19]]-SUM(Tabela268[[#This Row],[Coluna2]:[Coluna10]])</f>
        <v>2182824.0900000003</v>
      </c>
    </row>
    <row r="14" spans="1:22" x14ac:dyDescent="0.25">
      <c r="A14" s="168" t="s">
        <v>956</v>
      </c>
      <c r="B14" s="178"/>
      <c r="C14" s="170">
        <f>SUMIFS(Saídas!$G:$G,Saídas!$K:$K,'Flx Cx.'!C$1,Saídas!$J:$J,$A14)</f>
        <v>102.91</v>
      </c>
      <c r="D14" s="170">
        <f>SUMIFS(Saídas!$G:$G,Saídas!$K:$K,'Flx Cx.'!D$1,Saídas!$J:$J,$A14)</f>
        <v>90130.65</v>
      </c>
      <c r="E14" s="170">
        <f>SUMIFS(Saídas!$G:$G,Saídas!$K:$K,'Flx Cx.'!E$1,Saídas!$J:$J,$A14)</f>
        <v>19138.75</v>
      </c>
      <c r="F14" s="170">
        <f>SUMIFS(Saídas!$G:$G,Saídas!$K:$K,'Flx Cx.'!F$1,Saídas!$J:$J,$A14)</f>
        <v>7547.22</v>
      </c>
      <c r="G14" s="170">
        <f>SUMIFS(Saídas!$G:$G,Saídas!$K:$K,'Flx Cx.'!G$1,Saídas!$J:$J,$A14)</f>
        <v>13201.960000000001</v>
      </c>
      <c r="H14" s="170">
        <f>SUMIFS(Saídas!$G:$G,Saídas!$K:$K,'Flx Cx.'!H$1,Saídas!$J:$J,$A14)</f>
        <v>15609.909999999998</v>
      </c>
      <c r="I14" s="170">
        <f>SUMIFS(Saídas!$G:$G,Saídas!$K:$K,'Flx Cx.'!I$1,Saídas!$J:$J,$A14)</f>
        <v>3212.21</v>
      </c>
      <c r="J14" s="170">
        <f>SUMIFS(Saídas!$G:$G,Saídas!$K:$K,'Flx Cx.'!J$1,Saídas!$J:$J,$A14)</f>
        <v>8984.4600000000009</v>
      </c>
      <c r="K14" s="170">
        <f>SUMIFS(Saídas!$G:$G,Saídas!$K:$K,'Flx Cx.'!K$1,Saídas!$J:$J,$A14)</f>
        <v>1469.65</v>
      </c>
      <c r="L14" s="170">
        <f>SUMIFS(Saídas!$G:$G,Saídas!$K:$K,'Flx Cx.'!L$1,Saídas!$J:$J,$A14)</f>
        <v>10149.379999999999</v>
      </c>
      <c r="M14" s="170">
        <f>SUMIFS(Saídas!$G:$G,Saídas!$K:$K,'Flx Cx.'!M$1,Saídas!$J:$J,$A14)</f>
        <v>4427.7</v>
      </c>
      <c r="N14" s="170">
        <f>SUMIFS(Saídas!$G:$G,Saídas!$K:$K,'Flx Cx.'!N$1,Saídas!$J:$J,$A14)</f>
        <v>11013.130000000001</v>
      </c>
      <c r="O14" s="169"/>
      <c r="P14" s="172">
        <f>SUM(Tabela268[[#This Row],[Coluna2]:[Coluna16]])</f>
        <v>184987.93</v>
      </c>
      <c r="Q14" s="178"/>
      <c r="S14" s="192" t="s">
        <v>956</v>
      </c>
      <c r="T14" s="195">
        <f>Tabela268[[#This Row],[Colunas19]]-SUM(Tabela268[[#This Row],[Coluna2]:[Coluna10]])</f>
        <v>39256.53</v>
      </c>
    </row>
    <row r="15" spans="1:22" x14ac:dyDescent="0.25">
      <c r="A15" s="168" t="s">
        <v>1254</v>
      </c>
      <c r="B15" s="178"/>
      <c r="C15" s="170">
        <f>SUMIFS(Saídas!$G:$G,Saídas!$K:$K,'Flx Cx.'!C$1,Saídas!$J:$J,$A15)</f>
        <v>0</v>
      </c>
      <c r="D15" s="170">
        <f>SUMIFS(Saídas!$G:$G,Saídas!$K:$K,'Flx Cx.'!D$1,Saídas!$J:$J,$A15)</f>
        <v>0</v>
      </c>
      <c r="E15" s="170">
        <f>SUMIFS(Saídas!$G:$G,Saídas!$K:$K,'Flx Cx.'!E$1,Saídas!$J:$J,$A15)</f>
        <v>0</v>
      </c>
      <c r="F15" s="170">
        <f>SUMIFS(Saídas!$G:$G,Saídas!$K:$K,'Flx Cx.'!F$1,Saídas!$J:$J,$A15)</f>
        <v>0</v>
      </c>
      <c r="G15" s="170">
        <f>SUMIFS(Saídas!$G:$G,Saídas!$K:$K,'Flx Cx.'!G$1,Saídas!$J:$J,$A15)</f>
        <v>0</v>
      </c>
      <c r="H15" s="170">
        <f>SUMIFS(Saídas!$G:$G,Saídas!$K:$K,'Flx Cx.'!H$1,Saídas!$J:$J,$A15)</f>
        <v>55620.100000000006</v>
      </c>
      <c r="I15" s="170">
        <f>SUMIFS(Saídas!$G:$G,Saídas!$K:$K,'Flx Cx.'!I$1,Saídas!$J:$J,$A15)</f>
        <v>43914</v>
      </c>
      <c r="J15" s="170">
        <f>SUMIFS(Saídas!$G:$G,Saídas!$K:$K,'Flx Cx.'!J$1,Saídas!$J:$J,$A15)</f>
        <v>0</v>
      </c>
      <c r="K15" s="170">
        <f>SUMIFS(Saídas!$G:$G,Saídas!$K:$K,'Flx Cx.'!K$1,Saídas!$J:$J,$A15)</f>
        <v>55863</v>
      </c>
      <c r="L15" s="170">
        <f>SUMIFS(Saídas!$G:$G,Saídas!$K:$K,'Flx Cx.'!L$1,Saídas!$J:$J,$A15)</f>
        <v>23227.7</v>
      </c>
      <c r="M15" s="170">
        <f>SUMIFS(Saídas!$G:$G,Saídas!$K:$K,'Flx Cx.'!M$1,Saídas!$J:$J,$A15)</f>
        <v>24406.100000000002</v>
      </c>
      <c r="N15" s="170">
        <f>SUMIFS(Saídas!$G:$G,Saídas!$K:$K,'Flx Cx.'!N$1,Saídas!$J:$J,$A15)</f>
        <v>26862.3</v>
      </c>
      <c r="O15" s="169"/>
      <c r="P15" s="172">
        <f>SUM(Tabela268[[#This Row],[Coluna2]:[Coluna16]])</f>
        <v>229893.2</v>
      </c>
      <c r="Q15" s="178"/>
      <c r="S15" s="192" t="s">
        <v>1254</v>
      </c>
      <c r="T15" s="195">
        <f>Tabela268[[#This Row],[Colunas19]]-SUM(Tabela268[[#This Row],[Coluna2]:[Coluna10]])</f>
        <v>174273.1</v>
      </c>
    </row>
    <row r="16" spans="1:22" x14ac:dyDescent="0.25">
      <c r="A16" s="168" t="s">
        <v>957</v>
      </c>
      <c r="B16" s="178"/>
      <c r="C16" s="170">
        <f>SUMIFS(Saídas!$G:$G,Saídas!$K:$K,'Flx Cx.'!C$1,Saídas!$J:$J,$A16)</f>
        <v>0</v>
      </c>
      <c r="D16" s="170">
        <f>SUMIFS(Saídas!$G:$G,Saídas!$K:$K,'Flx Cx.'!D$1,Saídas!$J:$J,$A16)</f>
        <v>0</v>
      </c>
      <c r="E16" s="170">
        <f>SUMIFS(Saídas!$G:$G,Saídas!$K:$K,'Flx Cx.'!E$1,Saídas!$J:$J,$A16)</f>
        <v>0</v>
      </c>
      <c r="F16" s="170">
        <f>SUMIFS(Saídas!$G:$G,Saídas!$K:$K,'Flx Cx.'!F$1,Saídas!$J:$J,$A16)</f>
        <v>0</v>
      </c>
      <c r="G16" s="170">
        <f>SUMIFS(Saídas!$G:$G,Saídas!$K:$K,'Flx Cx.'!G$1,Saídas!$J:$J,$A16)</f>
        <v>0</v>
      </c>
      <c r="H16" s="170">
        <f>SUMIFS(Saídas!$G:$G,Saídas!$K:$K,'Flx Cx.'!H$1,Saídas!$J:$J,$A16)</f>
        <v>0</v>
      </c>
      <c r="I16" s="170">
        <f>SUMIFS(Saídas!$G:$G,Saídas!$K:$K,'Flx Cx.'!I$1,Saídas!$J:$J,$A16)</f>
        <v>0</v>
      </c>
      <c r="J16" s="170">
        <f>SUMIFS(Saídas!$G:$G,Saídas!$K:$K,'Flx Cx.'!J$1,Saídas!$J:$J,$A16)</f>
        <v>0</v>
      </c>
      <c r="K16" s="170">
        <f>SUMIFS(Saídas!$G:$G,Saídas!$K:$K,'Flx Cx.'!K$1,Saídas!$J:$J,$A16)</f>
        <v>0</v>
      </c>
      <c r="L16" s="170">
        <f>SUMIFS(Saídas!$G:$G,Saídas!$K:$K,'Flx Cx.'!L$1,Saídas!$J:$J,$A16)</f>
        <v>0</v>
      </c>
      <c r="M16" s="170">
        <f>SUMIFS(Saídas!$G:$G,Saídas!$K:$K,'Flx Cx.'!M$1,Saídas!$J:$J,$A16)</f>
        <v>500220.2</v>
      </c>
      <c r="N16" s="170">
        <f>SUMIFS(Saídas!$G:$G,Saídas!$K:$K,'Flx Cx.'!N$1,Saídas!$J:$J,$A16)</f>
        <v>447170.22000000003</v>
      </c>
      <c r="O16" s="169"/>
      <c r="P16" s="172">
        <f>SUM(Tabela268[[#This Row],[Coluna2]:[Coluna16]])</f>
        <v>947390.42</v>
      </c>
      <c r="Q16" s="178"/>
      <c r="S16" s="192" t="s">
        <v>957</v>
      </c>
      <c r="T16" s="195">
        <f>Tabela268[[#This Row],[Colunas19]]-SUM(Tabela268[[#This Row],[Coluna2]:[Coluna10]])</f>
        <v>947390.42</v>
      </c>
    </row>
    <row r="17" spans="1:22" x14ac:dyDescent="0.25">
      <c r="A17" s="168" t="s">
        <v>125</v>
      </c>
      <c r="B17" s="178"/>
      <c r="C17" s="170">
        <f>SUMIFS(Saídas!$G:$G,Saídas!$K:$K,'Flx Cx.'!C$1,Saídas!$J:$J,$A17)</f>
        <v>28279.170000000002</v>
      </c>
      <c r="D17" s="170">
        <f>SUMIFS(Saídas!$G:$G,Saídas!$K:$K,'Flx Cx.'!D$1,Saídas!$J:$J,$A17)</f>
        <v>34093.21</v>
      </c>
      <c r="E17" s="170">
        <f>SUMIFS(Saídas!$G:$G,Saídas!$K:$K,'Flx Cx.'!E$1,Saídas!$J:$J,$A17)</f>
        <v>60988.869999999995</v>
      </c>
      <c r="F17" s="170">
        <f>SUMIFS(Saídas!$G:$G,Saídas!$K:$K,'Flx Cx.'!F$1,Saídas!$J:$J,$A17)</f>
        <v>63551.570000000007</v>
      </c>
      <c r="G17" s="170">
        <f>SUMIFS(Saídas!$G:$G,Saídas!$K:$K,'Flx Cx.'!G$1,Saídas!$J:$J,$A17)</f>
        <v>32124.15</v>
      </c>
      <c r="H17" s="170">
        <f>SUMIFS(Saídas!$G:$G,Saídas!$K:$K,'Flx Cx.'!H$1,Saídas!$J:$J,$A17)</f>
        <v>57814.39</v>
      </c>
      <c r="I17" s="170">
        <f>SUMIFS(Saídas!$G:$G,Saídas!$K:$K,'Flx Cx.'!I$1,Saídas!$J:$J,$A17)</f>
        <v>39733.22</v>
      </c>
      <c r="J17" s="170">
        <f>SUMIFS(Saídas!$G:$G,Saídas!$K:$K,'Flx Cx.'!J$1,Saídas!$J:$J,$A17)</f>
        <v>53183.020000000004</v>
      </c>
      <c r="K17" s="170">
        <f>SUMIFS(Saídas!$G:$G,Saídas!$K:$K,'Flx Cx.'!K$1,Saídas!$J:$J,$A17)</f>
        <v>73922.080000000002</v>
      </c>
      <c r="L17" s="170">
        <f>SUMIFS(Saídas!$G:$G,Saídas!$K:$K,'Flx Cx.'!L$1,Saídas!$J:$J,$A17)</f>
        <v>93251.48000000001</v>
      </c>
      <c r="M17" s="170">
        <f>SUMIFS(Saídas!$G:$G,Saídas!$K:$K,'Flx Cx.'!M$1,Saídas!$J:$J,$A17)</f>
        <v>66887.739999999991</v>
      </c>
      <c r="N17" s="170">
        <f>SUMIFS(Saídas!$G:$G,Saídas!$K:$K,'Flx Cx.'!N$1,Saídas!$J:$J,$A17)</f>
        <v>66555.76999999999</v>
      </c>
      <c r="O17" s="169"/>
      <c r="P17" s="172">
        <f>SUM(Tabela268[[#This Row],[Coluna2]:[Coluna16]])</f>
        <v>670384.67000000004</v>
      </c>
      <c r="Q17" s="178"/>
      <c r="S17" s="192" t="s">
        <v>125</v>
      </c>
      <c r="T17" s="195">
        <f>Tabela268[[#This Row],[Colunas19]]-SUM(Tabela268[[#This Row],[Coluna2]:[Coluna10]])</f>
        <v>393533.31000000006</v>
      </c>
    </row>
    <row r="18" spans="1:22" x14ac:dyDescent="0.25">
      <c r="A18" s="168" t="s">
        <v>126</v>
      </c>
      <c r="B18" s="178"/>
      <c r="C18" s="170">
        <f>SUMIFS(Saídas!$G:$G,Saídas!$K:$K,'Flx Cx.'!C$1,Saídas!$J:$J,$A18)</f>
        <v>14250.43</v>
      </c>
      <c r="D18" s="170">
        <f>SUMIFS(Saídas!$G:$G,Saídas!$K:$K,'Flx Cx.'!D$1,Saídas!$J:$J,$A18)</f>
        <v>17576.66</v>
      </c>
      <c r="E18" s="170">
        <f>SUMIFS(Saídas!$G:$G,Saídas!$K:$K,'Flx Cx.'!E$1,Saídas!$J:$J,$A18)</f>
        <v>17590.629999999997</v>
      </c>
      <c r="F18" s="170">
        <f>SUMIFS(Saídas!$G:$G,Saídas!$K:$K,'Flx Cx.'!F$1,Saídas!$J:$J,$A18)</f>
        <v>20700.03</v>
      </c>
      <c r="G18" s="170">
        <f>SUMIFS(Saídas!$G:$G,Saídas!$K:$K,'Flx Cx.'!G$1,Saídas!$J:$J,$A18)</f>
        <v>26801.78</v>
      </c>
      <c r="H18" s="170">
        <f>SUMIFS(Saídas!$G:$G,Saídas!$K:$K,'Flx Cx.'!H$1,Saídas!$J:$J,$A18)</f>
        <v>32139.690000000002</v>
      </c>
      <c r="I18" s="170">
        <f>SUMIFS(Saídas!$G:$G,Saídas!$K:$K,'Flx Cx.'!I$1,Saídas!$J:$J,$A18)</f>
        <v>34254.020000000004</v>
      </c>
      <c r="J18" s="170">
        <f>SUMIFS(Saídas!$G:$G,Saídas!$K:$K,'Flx Cx.'!J$1,Saídas!$J:$J,$A18)</f>
        <v>35045.97</v>
      </c>
      <c r="K18" s="170">
        <f>SUMIFS(Saídas!$G:$G,Saídas!$K:$K,'Flx Cx.'!K$1,Saídas!$J:$J,$A18)</f>
        <v>38193.770000000004</v>
      </c>
      <c r="L18" s="170">
        <f>SUMIFS(Saídas!$G:$G,Saídas!$K:$K,'Flx Cx.'!L$1,Saídas!$J:$J,$A18)</f>
        <v>38844.270000000004</v>
      </c>
      <c r="M18" s="170">
        <f>SUMIFS(Saídas!$G:$G,Saídas!$K:$K,'Flx Cx.'!M$1,Saídas!$J:$J,$A18)</f>
        <v>41404.46</v>
      </c>
      <c r="N18" s="170">
        <f>SUMIFS(Saídas!$G:$G,Saídas!$K:$K,'Flx Cx.'!N$1,Saídas!$J:$J,$A18)</f>
        <v>44093.120000000003</v>
      </c>
      <c r="O18" s="169"/>
      <c r="P18" s="172">
        <f>SUM(Tabela268[[#This Row],[Coluna2]:[Coluna16]])</f>
        <v>360894.83</v>
      </c>
      <c r="Q18" s="178"/>
      <c r="S18" s="192" t="s">
        <v>126</v>
      </c>
      <c r="T18" s="195">
        <f>Tabela268[[#This Row],[Colunas19]]-SUM(Tabela268[[#This Row],[Coluna2]:[Coluna10]])</f>
        <v>231835.61000000002</v>
      </c>
    </row>
    <row r="19" spans="1:22" x14ac:dyDescent="0.25">
      <c r="A19" s="168" t="s">
        <v>958</v>
      </c>
      <c r="B19" s="178"/>
      <c r="C19" s="170">
        <f>SUMIFS(Saídas!$G:$G,Saídas!$K:$K,'Flx Cx.'!C$1,Saídas!$J:$J,$A19)</f>
        <v>1363.5900000000001</v>
      </c>
      <c r="D19" s="170">
        <f>SUMIFS(Saídas!$G:$G,Saídas!$K:$K,'Flx Cx.'!D$1,Saídas!$J:$J,$A19)</f>
        <v>1234.18</v>
      </c>
      <c r="E19" s="170">
        <f>SUMIFS(Saídas!$G:$G,Saídas!$K:$K,'Flx Cx.'!E$1,Saídas!$J:$J,$A19)</f>
        <v>1426.7</v>
      </c>
      <c r="F19" s="170">
        <f>SUMIFS(Saídas!$G:$G,Saídas!$K:$K,'Flx Cx.'!F$1,Saídas!$J:$J,$A19)</f>
        <v>1367.3000000000002</v>
      </c>
      <c r="G19" s="170">
        <f>SUMIFS(Saídas!$G:$G,Saídas!$K:$K,'Flx Cx.'!G$1,Saídas!$J:$J,$A19)</f>
        <v>1518.2</v>
      </c>
      <c r="H19" s="170">
        <f>SUMIFS(Saídas!$G:$G,Saídas!$K:$K,'Flx Cx.'!H$1,Saídas!$J:$J,$A19)</f>
        <v>1490.66</v>
      </c>
      <c r="I19" s="170">
        <f>SUMIFS(Saídas!$G:$G,Saídas!$K:$K,'Flx Cx.'!I$1,Saídas!$J:$J,$A19)</f>
        <v>1407.1000000000001</v>
      </c>
      <c r="J19" s="170">
        <f>SUMIFS(Saídas!$G:$G,Saídas!$K:$K,'Flx Cx.'!J$1,Saídas!$J:$J,$A19)</f>
        <v>1406.92</v>
      </c>
      <c r="K19" s="170">
        <f>SUMIFS(Saídas!$G:$G,Saídas!$K:$K,'Flx Cx.'!K$1,Saídas!$J:$J,$A19)</f>
        <v>1394.42</v>
      </c>
      <c r="L19" s="170">
        <f>SUMIFS(Saídas!$G:$G,Saídas!$K:$K,'Flx Cx.'!L$1,Saídas!$J:$J,$A19)</f>
        <v>1365.6200000000001</v>
      </c>
      <c r="M19" s="170">
        <f>SUMIFS(Saídas!$G:$G,Saídas!$K:$K,'Flx Cx.'!M$1,Saídas!$J:$J,$A19)</f>
        <v>1059.18</v>
      </c>
      <c r="N19" s="170">
        <f>SUMIFS(Saídas!$G:$G,Saídas!$K:$K,'Flx Cx.'!N$1,Saídas!$J:$J,$A19)</f>
        <v>6588.6600000000008</v>
      </c>
      <c r="O19" s="169"/>
      <c r="P19" s="172">
        <f>SUM(Tabela268[[#This Row],[Coluna2]:[Coluna16]])</f>
        <v>21622.530000000002</v>
      </c>
      <c r="Q19" s="178"/>
      <c r="S19" s="192" t="s">
        <v>958</v>
      </c>
      <c r="T19" s="195">
        <f>Tabela268[[#This Row],[Colunas19]]-SUM(Tabela268[[#This Row],[Coluna2]:[Coluna10]])</f>
        <v>13221.900000000001</v>
      </c>
    </row>
    <row r="20" spans="1:22" x14ac:dyDescent="0.25">
      <c r="A20" s="168" t="s">
        <v>1267</v>
      </c>
      <c r="B20" s="178"/>
      <c r="C20" s="170">
        <f>SUMIFS(Saídas!$G:$G,Saídas!$K:$K,'Flx Cx.'!C$1,Saídas!$J:$J,$A20)</f>
        <v>0</v>
      </c>
      <c r="D20" s="170">
        <f>SUMIFS(Saídas!$G:$G,Saídas!$K:$K,'Flx Cx.'!D$1,Saídas!$J:$J,$A20)</f>
        <v>0</v>
      </c>
      <c r="E20" s="170">
        <f>SUMIFS(Saídas!$G:$G,Saídas!$K:$K,'Flx Cx.'!E$1,Saídas!$J:$J,$A20)</f>
        <v>0</v>
      </c>
      <c r="F20" s="170">
        <f>SUMIFS(Saídas!$G:$G,Saídas!$K:$K,'Flx Cx.'!F$1,Saídas!$J:$J,$A20)</f>
        <v>0</v>
      </c>
      <c r="G20" s="170">
        <f>SUMIFS(Saídas!$G:$G,Saídas!$K:$K,'Flx Cx.'!G$1,Saídas!$J:$J,$A20)</f>
        <v>0</v>
      </c>
      <c r="H20" s="170">
        <f>SUMIFS(Saídas!$G:$G,Saídas!$K:$K,'Flx Cx.'!H$1,Saídas!$J:$J,$A20)</f>
        <v>0</v>
      </c>
      <c r="I20" s="170">
        <f>SUMIFS(Saídas!$G:$G,Saídas!$K:$K,'Flx Cx.'!I$1,Saídas!$J:$J,$A20)</f>
        <v>0</v>
      </c>
      <c r="J20" s="170">
        <f>SUMIFS(Saídas!$G:$G,Saídas!$K:$K,'Flx Cx.'!J$1,Saídas!$J:$J,$A20)</f>
        <v>48430.100000000006</v>
      </c>
      <c r="K20" s="170">
        <f>SUMIFS(Saídas!$G:$G,Saídas!$K:$K,'Flx Cx.'!K$1,Saídas!$J:$J,$A20)</f>
        <v>159955.57999999999</v>
      </c>
      <c r="L20" s="170">
        <f>SUMIFS(Saídas!$G:$G,Saídas!$K:$K,'Flx Cx.'!L$1,Saídas!$J:$J,$A20)</f>
        <v>113864.28000000001</v>
      </c>
      <c r="M20" s="170">
        <f>SUMIFS(Saídas!$G:$G,Saídas!$K:$K,'Flx Cx.'!M$1,Saídas!$J:$J,$A20)</f>
        <v>146698.70999999996</v>
      </c>
      <c r="N20" s="170">
        <f>SUMIFS(Saídas!$G:$G,Saídas!$K:$K,'Flx Cx.'!N$1,Saídas!$J:$J,$A20)</f>
        <v>359583.38000000006</v>
      </c>
      <c r="O20" s="169"/>
      <c r="P20" s="172">
        <f>SUM(Tabela268[[#This Row],[Coluna2]:[Coluna16]])</f>
        <v>828532.05</v>
      </c>
      <c r="Q20" s="178"/>
      <c r="S20" s="192" t="s">
        <v>1267</v>
      </c>
      <c r="T20" s="195">
        <f>Tabela268[[#This Row],[Colunas19]]-SUM(Tabela268[[#This Row],[Coluna2]:[Coluna10]])</f>
        <v>828532.05</v>
      </c>
    </row>
    <row r="21" spans="1:22" x14ac:dyDescent="0.25">
      <c r="A21" s="168"/>
      <c r="B21" s="178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69"/>
      <c r="P21" s="42"/>
      <c r="Q21" s="178"/>
      <c r="S21" s="151"/>
      <c r="T21" s="151"/>
    </row>
    <row r="22" spans="1:22" x14ac:dyDescent="0.25">
      <c r="A22" s="173" t="s">
        <v>1276</v>
      </c>
      <c r="B22" s="174">
        <v>4075746.93</v>
      </c>
      <c r="C22" s="174">
        <f>SUM(C23:C29)</f>
        <v>23375.100000000002</v>
      </c>
      <c r="D22" s="174">
        <f t="shared" ref="D22:N22" si="5">SUM(D23:D29)</f>
        <v>0</v>
      </c>
      <c r="E22" s="174">
        <f t="shared" si="5"/>
        <v>0</v>
      </c>
      <c r="F22" s="174">
        <f t="shared" si="5"/>
        <v>0</v>
      </c>
      <c r="G22" s="174">
        <f t="shared" si="5"/>
        <v>89593.45</v>
      </c>
      <c r="H22" s="174">
        <f t="shared" si="5"/>
        <v>710761.91</v>
      </c>
      <c r="I22" s="174">
        <f t="shared" si="5"/>
        <v>185478.91</v>
      </c>
      <c r="J22" s="174">
        <f t="shared" si="5"/>
        <v>324852.47000000003</v>
      </c>
      <c r="K22" s="174">
        <f t="shared" si="5"/>
        <v>562802.9</v>
      </c>
      <c r="L22" s="174">
        <f t="shared" si="5"/>
        <v>981394.23</v>
      </c>
      <c r="M22" s="174">
        <f t="shared" si="5"/>
        <v>636792.91</v>
      </c>
      <c r="N22" s="174">
        <f t="shared" si="5"/>
        <v>996038.57</v>
      </c>
      <c r="O22" s="169"/>
      <c r="P22" s="174">
        <f t="shared" ref="P22" si="6">SUM(P23:P32)</f>
        <v>4511090.4500000011</v>
      </c>
      <c r="Q22" s="174">
        <f>Tabela268[[#This Row],[Colunas15]]-Tabela268[[#This Row],[Colunas19]]</f>
        <v>-435343.52000000095</v>
      </c>
      <c r="S22" s="200" t="s">
        <v>1276</v>
      </c>
      <c r="T22" s="201">
        <f t="shared" ref="T22" si="7">SUM(T23:T32)</f>
        <v>3687359.99</v>
      </c>
      <c r="U22" s="157">
        <f>Tabela268[[#This Row],[Colunas19]]-SUM(Tabela268[[#This Row],[Coluna2]:[Coluna10]])</f>
        <v>3687359.9900000012</v>
      </c>
      <c r="V22" s="18" t="b">
        <f>U22=T22</f>
        <v>1</v>
      </c>
    </row>
    <row r="23" spans="1:22" x14ac:dyDescent="0.25">
      <c r="A23" s="168" t="s">
        <v>202</v>
      </c>
      <c r="B23" s="178"/>
      <c r="C23" s="170">
        <f>SUMIFS(Saídas!$G:$G,Saídas!$K:$K,'Flx Cx.'!C$1,Saídas!$J:$J,$A23)</f>
        <v>23375.100000000002</v>
      </c>
      <c r="D23" s="170">
        <f>SUMIFS(Saídas!$G:$G,Saídas!$K:$K,'Flx Cx.'!D$1,Saídas!$J:$J,$A23)</f>
        <v>0</v>
      </c>
      <c r="E23" s="170">
        <f>SUMIFS(Saídas!$G:$G,Saídas!$K:$K,'Flx Cx.'!E$1,Saídas!$J:$J,$A23)</f>
        <v>0</v>
      </c>
      <c r="F23" s="170">
        <f>SUMIFS(Saídas!$G:$G,Saídas!$K:$K,'Flx Cx.'!F$1,Saídas!$J:$J,$A23)</f>
        <v>0</v>
      </c>
      <c r="G23" s="170">
        <f>SUMIFS(Saídas!$G:$G,Saídas!$K:$K,'Flx Cx.'!G$1,Saídas!$J:$J,$A23)</f>
        <v>0</v>
      </c>
      <c r="H23" s="170">
        <f>SUMIFS(Saídas!$G:$G,Saídas!$K:$K,'Flx Cx.'!H$1,Saídas!$J:$J,$A23)</f>
        <v>359469</v>
      </c>
      <c r="I23" s="170">
        <f>SUMIFS(Saídas!$G:$G,Saídas!$K:$K,'Flx Cx.'!I$1,Saídas!$J:$J,$A23)</f>
        <v>114102.6</v>
      </c>
      <c r="J23" s="170">
        <f>SUMIFS(Saídas!$G:$G,Saídas!$K:$K,'Flx Cx.'!J$1,Saídas!$J:$J,$A23)</f>
        <v>77800</v>
      </c>
      <c r="K23" s="170">
        <f>SUMIFS(Saídas!$G:$G,Saídas!$K:$K,'Flx Cx.'!K$1,Saídas!$J:$J,$A23)</f>
        <v>383519</v>
      </c>
      <c r="L23" s="170">
        <f>SUMIFS(Saídas!$G:$G,Saídas!$K:$K,'Flx Cx.'!L$1,Saídas!$J:$J,$A23)</f>
        <v>798806</v>
      </c>
      <c r="M23" s="170">
        <f>SUMIFS(Saídas!$G:$G,Saídas!$K:$K,'Flx Cx.'!M$1,Saídas!$J:$J,$A23)</f>
        <v>473400</v>
      </c>
      <c r="N23" s="170">
        <f>SUMIFS(Saídas!$G:$G,Saídas!$K:$K,'Flx Cx.'!N$1,Saídas!$J:$J,$A23)</f>
        <v>733583</v>
      </c>
      <c r="O23" s="169"/>
      <c r="P23" s="172">
        <f>SUM(Tabela268[[#This Row],[Coluna2]:[Coluna16]])</f>
        <v>2964054.7</v>
      </c>
      <c r="Q23" s="178"/>
      <c r="S23" s="192" t="s">
        <v>202</v>
      </c>
      <c r="T23" s="195">
        <f>Tabela268[[#This Row],[Colunas19]]-SUM(Tabela268[[#This Row],[Coluna2]:[Coluna10]])</f>
        <v>2581210.6</v>
      </c>
    </row>
    <row r="24" spans="1:22" x14ac:dyDescent="0.25">
      <c r="A24" s="168" t="s">
        <v>1183</v>
      </c>
      <c r="B24" s="178"/>
      <c r="C24" s="170">
        <f>SUMIFS(Saídas!$G:$G,Saídas!$K:$K,'Flx Cx.'!C$1,Saídas!$J:$J,$A24)</f>
        <v>0</v>
      </c>
      <c r="D24" s="170">
        <f>SUMIFS(Saídas!$G:$G,Saídas!$K:$K,'Flx Cx.'!D$1,Saídas!$J:$J,$A24)</f>
        <v>0</v>
      </c>
      <c r="E24" s="170">
        <f>SUMIFS(Saídas!$G:$G,Saídas!$K:$K,'Flx Cx.'!E$1,Saídas!$J:$J,$A24)</f>
        <v>0</v>
      </c>
      <c r="F24" s="170">
        <f>SUMIFS(Saídas!$G:$G,Saídas!$K:$K,'Flx Cx.'!F$1,Saídas!$J:$J,$A24)</f>
        <v>0</v>
      </c>
      <c r="G24" s="170">
        <f>SUMIFS(Saídas!$G:$G,Saídas!$K:$K,'Flx Cx.'!G$1,Saídas!$J:$J,$A24)</f>
        <v>83370.45</v>
      </c>
      <c r="H24" s="170">
        <f>SUMIFS(Saídas!$G:$G,Saídas!$K:$K,'Flx Cx.'!H$1,Saídas!$J:$J,$A24)</f>
        <v>265098.3</v>
      </c>
      <c r="I24" s="170">
        <f>SUMIFS(Saídas!$G:$G,Saídas!$K:$K,'Flx Cx.'!I$1,Saídas!$J:$J,$A24)</f>
        <v>0</v>
      </c>
      <c r="J24" s="170">
        <f>SUMIFS(Saídas!$G:$G,Saídas!$K:$K,'Flx Cx.'!J$1,Saídas!$J:$J,$A24)</f>
        <v>141886.66</v>
      </c>
      <c r="K24" s="170">
        <f>SUMIFS(Saídas!$G:$G,Saídas!$K:$K,'Flx Cx.'!K$1,Saídas!$J:$J,$A24)</f>
        <v>94246.99</v>
      </c>
      <c r="L24" s="170">
        <f>SUMIFS(Saídas!$G:$G,Saídas!$K:$K,'Flx Cx.'!L$1,Saídas!$J:$J,$A24)</f>
        <v>141343.13</v>
      </c>
      <c r="M24" s="170">
        <f>SUMIFS(Saídas!$G:$G,Saídas!$K:$K,'Flx Cx.'!M$1,Saídas!$J:$J,$A24)</f>
        <v>48437.62</v>
      </c>
      <c r="N24" s="170">
        <f>SUMIFS(Saídas!$G:$G,Saídas!$K:$K,'Flx Cx.'!N$1,Saídas!$J:$J,$A24)</f>
        <v>194326.47</v>
      </c>
      <c r="O24" s="169"/>
      <c r="P24" s="172">
        <f>SUM(Tabela268[[#This Row],[Coluna2]:[Coluna16]])</f>
        <v>968709.62</v>
      </c>
      <c r="Q24" s="178"/>
      <c r="S24" s="192" t="s">
        <v>1183</v>
      </c>
      <c r="T24" s="195">
        <f>Tabela268[[#This Row],[Colunas19]]-SUM(Tabela268[[#This Row],[Coluna2]:[Coluna10]])</f>
        <v>620240.87</v>
      </c>
    </row>
    <row r="25" spans="1:22" x14ac:dyDescent="0.25">
      <c r="A25" s="168" t="s">
        <v>1238</v>
      </c>
      <c r="B25" s="178"/>
      <c r="C25" s="170">
        <f>SUMIFS(Saídas!$G:$G,Saídas!$K:$K,'Flx Cx.'!C$1,Saídas!$J:$J,$A25)</f>
        <v>0</v>
      </c>
      <c r="D25" s="170">
        <f>SUMIFS(Saídas!$G:$G,Saídas!$K:$K,'Flx Cx.'!D$1,Saídas!$J:$J,$A25)</f>
        <v>0</v>
      </c>
      <c r="E25" s="170">
        <f>SUMIFS(Saídas!$G:$G,Saídas!$K:$K,'Flx Cx.'!E$1,Saídas!$J:$J,$A25)</f>
        <v>0</v>
      </c>
      <c r="F25" s="170">
        <f>SUMIFS(Saídas!$G:$G,Saídas!$K:$K,'Flx Cx.'!F$1,Saídas!$J:$J,$A25)</f>
        <v>0</v>
      </c>
      <c r="G25" s="170">
        <f>SUMIFS(Saídas!$G:$G,Saídas!$K:$K,'Flx Cx.'!G$1,Saídas!$J:$J,$A25)</f>
        <v>0</v>
      </c>
      <c r="H25" s="170">
        <f>SUMIFS(Saídas!$G:$G,Saídas!$K:$K,'Flx Cx.'!H$1,Saídas!$J:$J,$A25)</f>
        <v>0</v>
      </c>
      <c r="I25" s="170">
        <f>SUMIFS(Saídas!$G:$G,Saídas!$K:$K,'Flx Cx.'!I$1,Saídas!$J:$J,$A25)</f>
        <v>0</v>
      </c>
      <c r="J25" s="170">
        <f>SUMIFS(Saídas!$G:$G,Saídas!$K:$K,'Flx Cx.'!J$1,Saídas!$J:$J,$A25)</f>
        <v>0</v>
      </c>
      <c r="K25" s="170">
        <f>SUMIFS(Saídas!$G:$G,Saídas!$K:$K,'Flx Cx.'!K$1,Saídas!$J:$J,$A25)</f>
        <v>0</v>
      </c>
      <c r="L25" s="170">
        <f>SUMIFS(Saídas!$G:$G,Saídas!$K:$K,'Flx Cx.'!L$1,Saídas!$J:$J,$A25)</f>
        <v>0</v>
      </c>
      <c r="M25" s="170">
        <f>SUMIFS(Saídas!$G:$G,Saídas!$K:$K,'Flx Cx.'!M$1,Saídas!$J:$J,$A25)</f>
        <v>0</v>
      </c>
      <c r="N25" s="170">
        <f>SUMIFS(Saídas!$G:$G,Saídas!$K:$K,'Flx Cx.'!N$1,Saídas!$J:$J,$A25)</f>
        <v>0</v>
      </c>
      <c r="O25" s="169"/>
      <c r="P25" s="172">
        <f>SUM(Tabela268[[#This Row],[Coluna2]:[Coluna16]])</f>
        <v>0</v>
      </c>
      <c r="Q25" s="178"/>
      <c r="S25" s="192" t="s">
        <v>1238</v>
      </c>
      <c r="T25" s="195">
        <f>Tabela268[[#This Row],[Colunas19]]-SUM(Tabela268[[#This Row],[Coluna2]:[Coluna10]])</f>
        <v>0</v>
      </c>
    </row>
    <row r="26" spans="1:22" x14ac:dyDescent="0.25">
      <c r="A26" s="168" t="s">
        <v>128</v>
      </c>
      <c r="B26" s="178"/>
      <c r="C26" s="170">
        <f>SUMIFS(Saídas!$G:$G,Saídas!$K:$K,'Flx Cx.'!C$1,Saídas!$J:$J,$A26)</f>
        <v>0</v>
      </c>
      <c r="D26" s="170">
        <f>SUMIFS(Saídas!$G:$G,Saídas!$K:$K,'Flx Cx.'!D$1,Saídas!$J:$J,$A26)</f>
        <v>0</v>
      </c>
      <c r="E26" s="170">
        <f>SUMIFS(Saídas!$G:$G,Saídas!$K:$K,'Flx Cx.'!E$1,Saídas!$J:$J,$A26)</f>
        <v>0</v>
      </c>
      <c r="F26" s="170">
        <f>SUMIFS(Saídas!$G:$G,Saídas!$K:$K,'Flx Cx.'!F$1,Saídas!$J:$J,$A26)</f>
        <v>0</v>
      </c>
      <c r="G26" s="170">
        <f>SUMIFS(Saídas!$G:$G,Saídas!$K:$K,'Flx Cx.'!G$1,Saídas!$J:$J,$A26)</f>
        <v>6223</v>
      </c>
      <c r="H26" s="170">
        <f>SUMIFS(Saídas!$G:$G,Saídas!$K:$K,'Flx Cx.'!H$1,Saídas!$J:$J,$A26)</f>
        <v>86194.61</v>
      </c>
      <c r="I26" s="170">
        <f>SUMIFS(Saídas!$G:$G,Saídas!$K:$K,'Flx Cx.'!I$1,Saídas!$J:$J,$A26)</f>
        <v>71376.31</v>
      </c>
      <c r="J26" s="170">
        <f>SUMIFS(Saídas!$G:$G,Saídas!$K:$K,'Flx Cx.'!J$1,Saídas!$J:$J,$A26)</f>
        <v>39326.1</v>
      </c>
      <c r="K26" s="170">
        <f>SUMIFS(Saídas!$G:$G,Saídas!$K:$K,'Flx Cx.'!K$1,Saídas!$J:$J,$A26)</f>
        <v>42455.74</v>
      </c>
      <c r="L26" s="170">
        <f>SUMIFS(Saídas!$G:$G,Saídas!$K:$K,'Flx Cx.'!L$1,Saídas!$J:$J,$A26)</f>
        <v>41245.1</v>
      </c>
      <c r="M26" s="170">
        <f>SUMIFS(Saídas!$G:$G,Saídas!$K:$K,'Flx Cx.'!M$1,Saídas!$J:$J,$A26)</f>
        <v>19753.900000000001</v>
      </c>
      <c r="N26" s="170">
        <f>SUMIFS(Saídas!$G:$G,Saídas!$K:$K,'Flx Cx.'!N$1,Saídas!$J:$J,$A26)</f>
        <v>68129.100000000006</v>
      </c>
      <c r="O26" s="169"/>
      <c r="P26" s="172">
        <f>SUM(Tabela268[[#This Row],[Coluna2]:[Coluna16]])</f>
        <v>374703.86</v>
      </c>
      <c r="Q26" s="178"/>
      <c r="S26" s="192" t="s">
        <v>128</v>
      </c>
      <c r="T26" s="195">
        <f>Tabela268[[#This Row],[Colunas19]]-SUM(Tabela268[[#This Row],[Coluna2]:[Coluna10]])</f>
        <v>282286.25</v>
      </c>
    </row>
    <row r="27" spans="1:22" x14ac:dyDescent="0.25">
      <c r="A27" s="168" t="s">
        <v>1239</v>
      </c>
      <c r="B27" s="178"/>
      <c r="C27" s="170">
        <f>SUMIFS(Saídas!$G:$G,Saídas!$K:$K,'Flx Cx.'!C$1,Saídas!$J:$J,$A27)</f>
        <v>0</v>
      </c>
      <c r="D27" s="170">
        <f>SUMIFS(Saídas!$G:$G,Saídas!$K:$K,'Flx Cx.'!D$1,Saídas!$J:$J,$A27)</f>
        <v>0</v>
      </c>
      <c r="E27" s="170">
        <f>SUMIFS(Saídas!$G:$G,Saídas!$K:$K,'Flx Cx.'!E$1,Saídas!$J:$J,$A27)</f>
        <v>0</v>
      </c>
      <c r="F27" s="170">
        <f>SUMIFS(Saídas!$G:$G,Saídas!$K:$K,'Flx Cx.'!F$1,Saídas!$J:$J,$A27)</f>
        <v>0</v>
      </c>
      <c r="G27" s="170">
        <f>SUMIFS(Saídas!$G:$G,Saídas!$K:$K,'Flx Cx.'!G$1,Saídas!$J:$J,$A27)</f>
        <v>0</v>
      </c>
      <c r="H27" s="170">
        <f>SUMIFS(Saídas!$G:$G,Saídas!$K:$K,'Flx Cx.'!H$1,Saídas!$J:$J,$A27)</f>
        <v>0</v>
      </c>
      <c r="I27" s="170">
        <f>SUMIFS(Saídas!$G:$G,Saídas!$K:$K,'Flx Cx.'!I$1,Saídas!$J:$J,$A27)</f>
        <v>0</v>
      </c>
      <c r="J27" s="170">
        <f>SUMIFS(Saídas!$G:$G,Saídas!$K:$K,'Flx Cx.'!J$1,Saídas!$J:$J,$A27)</f>
        <v>0</v>
      </c>
      <c r="K27" s="170">
        <f>SUMIFS(Saídas!$G:$G,Saídas!$K:$K,'Flx Cx.'!K$1,Saídas!$J:$J,$A27)</f>
        <v>0</v>
      </c>
      <c r="L27" s="170">
        <f>SUMIFS(Saídas!$G:$G,Saídas!$K:$K,'Flx Cx.'!L$1,Saídas!$J:$J,$A27)</f>
        <v>0</v>
      </c>
      <c r="M27" s="170">
        <f>SUMIFS(Saídas!$G:$G,Saídas!$K:$K,'Flx Cx.'!M$1,Saídas!$J:$J,$A27)</f>
        <v>0</v>
      </c>
      <c r="N27" s="170">
        <f>SUMIFS(Saídas!$G:$G,Saídas!$K:$K,'Flx Cx.'!N$1,Saídas!$J:$J,$A27)</f>
        <v>0</v>
      </c>
      <c r="O27" s="169"/>
      <c r="P27" s="172">
        <f>SUM(Tabela268[[#This Row],[Coluna2]:[Coluna16]])</f>
        <v>0</v>
      </c>
      <c r="Q27" s="178"/>
      <c r="S27" s="192" t="s">
        <v>1239</v>
      </c>
      <c r="T27" s="195">
        <f>Tabela268[[#This Row],[Colunas19]]-SUM(Tabela268[[#This Row],[Coluna2]:[Coluna10]])</f>
        <v>0</v>
      </c>
    </row>
    <row r="28" spans="1:22" x14ac:dyDescent="0.25">
      <c r="A28" s="168" t="s">
        <v>1237</v>
      </c>
      <c r="B28" s="178"/>
      <c r="C28" s="170">
        <f>SUMIFS(Saídas!$G:$G,Saídas!$K:$K,'Flx Cx.'!C$1,Saídas!$J:$J,$A28)</f>
        <v>0</v>
      </c>
      <c r="D28" s="170">
        <f>SUMIFS(Saídas!$G:$G,Saídas!$K:$K,'Flx Cx.'!D$1,Saídas!$J:$J,$A28)</f>
        <v>0</v>
      </c>
      <c r="E28" s="170">
        <f>SUMIFS(Saídas!$G:$G,Saídas!$K:$K,'Flx Cx.'!E$1,Saídas!$J:$J,$A28)</f>
        <v>0</v>
      </c>
      <c r="F28" s="170">
        <f>SUMIFS(Saídas!$G:$G,Saídas!$K:$K,'Flx Cx.'!F$1,Saídas!$J:$J,$A28)</f>
        <v>0</v>
      </c>
      <c r="G28" s="170">
        <f>SUMIFS(Saídas!$G:$G,Saídas!$K:$K,'Flx Cx.'!G$1,Saídas!$J:$J,$A28)</f>
        <v>0</v>
      </c>
      <c r="H28" s="170">
        <f>SUMIFS(Saídas!$G:$G,Saídas!$K:$K,'Flx Cx.'!H$1,Saídas!$J:$J,$A28)</f>
        <v>0</v>
      </c>
      <c r="I28" s="170">
        <f>SUMIFS(Saídas!$G:$G,Saídas!$K:$K,'Flx Cx.'!I$1,Saídas!$J:$J,$A28)</f>
        <v>0</v>
      </c>
      <c r="J28" s="170">
        <f>SUMIFS(Saídas!$G:$G,Saídas!$K:$K,'Flx Cx.'!J$1,Saídas!$J:$J,$A28)</f>
        <v>8750</v>
      </c>
      <c r="K28" s="170">
        <f>SUMIFS(Saídas!$G:$G,Saídas!$K:$K,'Flx Cx.'!K$1,Saídas!$J:$J,$A28)</f>
        <v>0</v>
      </c>
      <c r="L28" s="170">
        <f>SUMIFS(Saídas!$G:$G,Saídas!$K:$K,'Flx Cx.'!L$1,Saídas!$J:$J,$A28)</f>
        <v>0</v>
      </c>
      <c r="M28" s="170">
        <f>SUMIFS(Saídas!$G:$G,Saídas!$K:$K,'Flx Cx.'!M$1,Saídas!$J:$J,$A28)</f>
        <v>0</v>
      </c>
      <c r="N28" s="170">
        <f>SUMIFS(Saídas!$G:$G,Saídas!$K:$K,'Flx Cx.'!N$1,Saídas!$J:$J,$A28)</f>
        <v>0</v>
      </c>
      <c r="O28" s="169"/>
      <c r="P28" s="172">
        <f>SUM(Tabela268[[#This Row],[Coluna2]:[Coluna16]])</f>
        <v>8750</v>
      </c>
      <c r="Q28" s="178"/>
      <c r="S28" s="192" t="s">
        <v>1237</v>
      </c>
      <c r="T28" s="195">
        <f>Tabela268[[#This Row],[Colunas19]]-SUM(Tabela268[[#This Row],[Coluna2]:[Coluna10]])</f>
        <v>8750</v>
      </c>
    </row>
    <row r="29" spans="1:22" x14ac:dyDescent="0.25">
      <c r="A29" s="168" t="s">
        <v>1266</v>
      </c>
      <c r="B29" s="178"/>
      <c r="C29" s="170">
        <f>SUMIFS(Saídas!$G:$G,Saídas!$K:$K,'Flx Cx.'!C$1,Saídas!$J:$J,$A29)</f>
        <v>0</v>
      </c>
      <c r="D29" s="170">
        <f>SUMIFS(Saídas!$G:$G,Saídas!$K:$K,'Flx Cx.'!D$1,Saídas!$J:$J,$A29)</f>
        <v>0</v>
      </c>
      <c r="E29" s="170">
        <f>SUMIFS(Saídas!$G:$G,Saídas!$K:$K,'Flx Cx.'!E$1,Saídas!$J:$J,$A29)</f>
        <v>0</v>
      </c>
      <c r="F29" s="170">
        <f>SUMIFS(Saídas!$G:$G,Saídas!$K:$K,'Flx Cx.'!F$1,Saídas!$J:$J,$A29)</f>
        <v>0</v>
      </c>
      <c r="G29" s="170">
        <f>SUMIFS(Saídas!$G:$G,Saídas!$K:$K,'Flx Cx.'!G$1,Saídas!$J:$J,$A29)</f>
        <v>0</v>
      </c>
      <c r="H29" s="170">
        <f>SUMIFS(Saídas!$G:$G,Saídas!$K:$K,'Flx Cx.'!H$1,Saídas!$J:$J,$A29)</f>
        <v>0</v>
      </c>
      <c r="I29" s="170">
        <f>SUMIFS(Saídas!$G:$G,Saídas!$K:$K,'Flx Cx.'!I$1,Saídas!$J:$J,$A29)</f>
        <v>0</v>
      </c>
      <c r="J29" s="170">
        <f>SUMIFS(Saídas!$G:$G,Saídas!$K:$K,'Flx Cx.'!J$1,Saídas!$J:$J,$A29)</f>
        <v>57089.71</v>
      </c>
      <c r="K29" s="170">
        <f>SUMIFS(Saídas!$G:$G,Saídas!$K:$K,'Flx Cx.'!K$1,Saídas!$J:$J,$A29)</f>
        <v>42581.17</v>
      </c>
      <c r="L29" s="170">
        <f>SUMIFS(Saídas!$G:$G,Saídas!$K:$K,'Flx Cx.'!L$1,Saídas!$J:$J,$A29)</f>
        <v>0</v>
      </c>
      <c r="M29" s="170">
        <f>SUMIFS(Saídas!$G:$G,Saídas!$K:$K,'Flx Cx.'!M$1,Saídas!$J:$J,$A29)</f>
        <v>95201.39</v>
      </c>
      <c r="N29" s="170">
        <f>SUMIFS(Saídas!$G:$G,Saídas!$K:$K,'Flx Cx.'!N$1,Saídas!$J:$J,$A29)</f>
        <v>0</v>
      </c>
      <c r="O29" s="169"/>
      <c r="P29" s="172">
        <f>SUM(Tabela268[[#This Row],[Coluna2]:[Coluna16]])</f>
        <v>194872.27000000002</v>
      </c>
      <c r="Q29" s="178"/>
      <c r="S29" s="192" t="s">
        <v>1266</v>
      </c>
      <c r="T29" s="195">
        <f>Tabela268[[#This Row],[Colunas19]]-SUM(Tabela268[[#This Row],[Coluna2]:[Coluna10]])</f>
        <v>194872.27000000002</v>
      </c>
    </row>
    <row r="30" spans="1:22" x14ac:dyDescent="0.25">
      <c r="A30" s="173" t="s">
        <v>2046</v>
      </c>
      <c r="B30" s="174">
        <v>1022399.43</v>
      </c>
      <c r="C30" s="175">
        <f>SUMIFS(Saídas!$G:$G,Saídas!$K:$K,'Flx Cx.'!C$1,Saídas!$J:$J,$A30)</f>
        <v>0</v>
      </c>
      <c r="D30" s="175">
        <f>SUMIFS(Saídas!$G:$G,Saídas!$K:$K,'Flx Cx.'!D$1,Saídas!$J:$J,$A30)</f>
        <v>0</v>
      </c>
      <c r="E30" s="175">
        <f>SUMIFS(Saídas!$G:$G,Saídas!$K:$K,'Flx Cx.'!E$1,Saídas!$J:$J,$A30)</f>
        <v>0</v>
      </c>
      <c r="F30" s="175">
        <f>SUMIFS(Saídas!$G:$G,Saídas!$K:$K,'Flx Cx.'!F$1,Saídas!$J:$J,$A30)</f>
        <v>0</v>
      </c>
      <c r="G30" s="175">
        <f>SUMIFS(Saídas!$G:$G,Saídas!$K:$K,'Flx Cx.'!G$1,Saídas!$J:$J,$A30)</f>
        <v>0</v>
      </c>
      <c r="H30" s="175">
        <f>SUMIFS(Saídas!$G:$G,Saídas!$K:$K,'Flx Cx.'!H$1,Saídas!$J:$J,$A30)</f>
        <v>0</v>
      </c>
      <c r="I30" s="175">
        <f>SUMIFS(Saídas!$G:$G,Saídas!$K:$K,'Flx Cx.'!I$1,Saídas!$J:$J,$A30)</f>
        <v>0</v>
      </c>
      <c r="J30" s="175">
        <f>SUMIFS(Saídas!$G:$G,Saídas!$K:$K,'Flx Cx.'!J$1,Saídas!$J:$J,$A30)</f>
        <v>0</v>
      </c>
      <c r="K30" s="175">
        <f>SUMIFS(Saídas!$G:$G,Saídas!$K:$K,'Flx Cx.'!K$1,Saídas!$J:$J,$A30)</f>
        <v>0</v>
      </c>
      <c r="L30" s="175">
        <f>SUMIFS(Saídas!$G:$G,Saídas!$K:$K,'Flx Cx.'!L$1,Saídas!$J:$J,$A30)</f>
        <v>0</v>
      </c>
      <c r="M30" s="175">
        <f>SUMIFS(Saídas!$G:$G,Saídas!$K:$K,'Flx Cx.'!M$1,Saídas!$J:$J,$A30)</f>
        <v>0</v>
      </c>
      <c r="N30" s="175">
        <f>SUMIFS(Saídas!$G:$G,Saídas!$K:$K,'Flx Cx.'!N$1,Saídas!$J:$J,$A30)</f>
        <v>0</v>
      </c>
      <c r="O30" s="169"/>
      <c r="P30" s="175">
        <f>SUM(Tabela268[[#This Row],[Coluna2]:[Coluna16]])</f>
        <v>0</v>
      </c>
      <c r="Q30" s="174">
        <f>Tabela268[[#This Row],[Colunas15]]-Tabela268[[#This Row],[Colunas19]]</f>
        <v>1022399.43</v>
      </c>
      <c r="S30" s="151"/>
      <c r="T30" s="151"/>
    </row>
    <row r="31" spans="1:22" x14ac:dyDescent="0.25">
      <c r="A31" s="173" t="s">
        <v>2400</v>
      </c>
      <c r="B31" s="174"/>
      <c r="C31" s="175">
        <f>SUMIFS(Saídas!$G:$G,Saídas!$K:$K,'Flx Cx.'!C$1,Saídas!$J:$J,$A31)</f>
        <v>0</v>
      </c>
      <c r="D31" s="175">
        <f>SUMIFS(Saídas!$G:$G,Saídas!$K:$K,'Flx Cx.'!D$1,Saídas!$J:$J,$A31)</f>
        <v>0</v>
      </c>
      <c r="E31" s="175">
        <f>SUMIFS(Saídas!$G:$G,Saídas!$K:$K,'Flx Cx.'!E$1,Saídas!$J:$J,$A31)</f>
        <v>0</v>
      </c>
      <c r="F31" s="175">
        <f>SUMIFS(Saídas!$G:$G,Saídas!$K:$K,'Flx Cx.'!F$1,Saídas!$J:$J,$A31)</f>
        <v>0</v>
      </c>
      <c r="G31" s="175">
        <f>SUMIFS(Saídas!$G:$G,Saídas!$K:$K,'Flx Cx.'!G$1,Saídas!$J:$J,$A31)</f>
        <v>0</v>
      </c>
      <c r="H31" s="175">
        <f>SUMIFS(Saídas!$G:$G,Saídas!$K:$K,'Flx Cx.'!H$1,Saídas!$J:$J,$A31)</f>
        <v>0</v>
      </c>
      <c r="I31" s="175">
        <f>SUMIFS(Saídas!$G:$G,Saídas!$K:$K,'Flx Cx.'!I$1,Saídas!$J:$J,$A31)</f>
        <v>0</v>
      </c>
      <c r="J31" s="175">
        <f>SUMIFS(Saídas!$G:$G,Saídas!$K:$K,'Flx Cx.'!J$1,Saídas!$J:$J,$A31)</f>
        <v>0</v>
      </c>
      <c r="K31" s="175">
        <f>SUMIFS(Saídas!$G:$G,Saídas!$K:$K,'Flx Cx.'!K$1,Saídas!$J:$J,$A31)</f>
        <v>0</v>
      </c>
      <c r="L31" s="175">
        <f>SUMIFS(Saídas!$G:$G,Saídas!$K:$K,'Flx Cx.'!L$1,Saídas!$J:$J,$A31)</f>
        <v>0</v>
      </c>
      <c r="M31" s="175">
        <f>SUMIFS(Saídas!$G:$G,Saídas!$K:$K,'Flx Cx.'!M$1,Saídas!$J:$J,$A31)</f>
        <v>5.84</v>
      </c>
      <c r="N31" s="180">
        <f>SUMIFS(Saídas!$G:$G,Saídas!$K:$K,'Flx Cx.'!N$1,Saídas!$J:$J,$A31)</f>
        <v>-5.8399999999999981</v>
      </c>
      <c r="O31" s="169"/>
      <c r="P31" s="175">
        <f>SUM(Tabela268[[#This Row],[Coluna2]:[Coluna16]])</f>
        <v>0</v>
      </c>
      <c r="Q31" s="174"/>
      <c r="S31" s="151"/>
      <c r="T31" s="151"/>
    </row>
    <row r="32" spans="1:22" x14ac:dyDescent="0.25">
      <c r="A32" s="173" t="s">
        <v>137</v>
      </c>
      <c r="B32" s="174"/>
      <c r="C32" s="175">
        <f>SUMIFS(Saídas!$G:$G,Saídas!$K:$K,'Flx Cx.'!C$1,Saídas!$J:$J,$A32)</f>
        <v>0</v>
      </c>
      <c r="D32" s="175">
        <f>SUMIFS(Saídas!$G:$G,Saídas!$K:$K,'Flx Cx.'!D$1,Saídas!$J:$J,$A32)</f>
        <v>0</v>
      </c>
      <c r="E32" s="175">
        <f>SUMIFS(Saídas!$G:$G,Saídas!$K:$K,'Flx Cx.'!E$1,Saídas!$J:$J,$A32)</f>
        <v>0</v>
      </c>
      <c r="F32" s="175">
        <f>SUMIFS(Saídas!$G:$G,Saídas!$K:$K,'Flx Cx.'!F$1,Saídas!$J:$J,$A32)</f>
        <v>0</v>
      </c>
      <c r="G32" s="175">
        <f>SUMIFS(Saídas!$G:$G,Saídas!$K:$K,'Flx Cx.'!G$1,Saídas!$J:$J,$A32)</f>
        <v>0</v>
      </c>
      <c r="H32" s="175">
        <f>SUMIFS(Saídas!$G:$G,Saídas!$K:$K,'Flx Cx.'!H$1,Saídas!$J:$J,$A32)</f>
        <v>0</v>
      </c>
      <c r="I32" s="175">
        <f>SUMIFS(Saídas!$G:$G,Saídas!$K:$K,'Flx Cx.'!I$1,Saídas!$J:$J,$A32)</f>
        <v>0</v>
      </c>
      <c r="J32" s="175">
        <f>SUMIFS(Saídas!$G:$G,Saídas!$K:$K,'Flx Cx.'!J$1,Saídas!$J:$J,$A32)</f>
        <v>0</v>
      </c>
      <c r="K32" s="175">
        <f>SUMIFS(Saídas!$G:$G,Saídas!$K:$K,'Flx Cx.'!K$1,Saídas!$J:$J,$A32)</f>
        <v>0</v>
      </c>
      <c r="L32" s="175">
        <f>SUMIFS(Saídas!$G:$G,Saídas!$K:$K,'Flx Cx.'!L$1,Saídas!$J:$J,$A32)</f>
        <v>0</v>
      </c>
      <c r="M32" s="175">
        <f>SUMIFS(Saídas!$G:$G,Saídas!$K:$K,'Flx Cx.'!M$1,Saídas!$J:$J,$A32)</f>
        <v>0</v>
      </c>
      <c r="N32" s="175">
        <f>SUMIFS(Saídas!$G:$G,Saídas!$K:$K,'Flx Cx.'!N$1,Saídas!$J:$J,$A32)</f>
        <v>0</v>
      </c>
      <c r="O32" s="169"/>
      <c r="P32" s="175">
        <f>SUM(Tabela268[[#This Row],[Coluna2]:[Coluna16]])</f>
        <v>0</v>
      </c>
      <c r="Q32" s="174"/>
      <c r="S32" s="151"/>
      <c r="T32" s="151"/>
    </row>
    <row r="33" spans="1:22" x14ac:dyDescent="0.25">
      <c r="A33" s="166" t="s">
        <v>965</v>
      </c>
      <c r="B33" s="179"/>
      <c r="C33" s="179">
        <f t="shared" ref="C33:L33" si="8">SUM(C30,C22,C10,C32,C31)</f>
        <v>756249.79</v>
      </c>
      <c r="D33" s="179">
        <f t="shared" si="8"/>
        <v>1052444.1199999999</v>
      </c>
      <c r="E33" s="179">
        <f t="shared" si="8"/>
        <v>1039440.6499999999</v>
      </c>
      <c r="F33" s="179">
        <f t="shared" si="8"/>
        <v>1012825.3700000001</v>
      </c>
      <c r="G33" s="179">
        <f t="shared" si="8"/>
        <v>1107162.8799999999</v>
      </c>
      <c r="H33" s="179">
        <f t="shared" si="8"/>
        <v>1943111.1099999999</v>
      </c>
      <c r="I33" s="179">
        <f t="shared" si="8"/>
        <v>1413823.17</v>
      </c>
      <c r="J33" s="179">
        <f t="shared" si="8"/>
        <v>1714314.52</v>
      </c>
      <c r="K33" s="179">
        <f t="shared" si="8"/>
        <v>2331265.62</v>
      </c>
      <c r="L33" s="179">
        <f t="shared" si="8"/>
        <v>2703429.2199999997</v>
      </c>
      <c r="M33" s="179">
        <f>SUM(M30,M22,M10,M32,M31)</f>
        <v>2893632.3400000003</v>
      </c>
      <c r="N33" s="179">
        <f t="shared" ref="N33" si="9">SUM(N30,N22,N10,N32,N31)</f>
        <v>3712712.68</v>
      </c>
      <c r="O33" s="176"/>
      <c r="P33" s="179">
        <f>SUM(P30,P22,P10,P32,P31)</f>
        <v>21680411.469999999</v>
      </c>
      <c r="Q33" s="179"/>
      <c r="S33" s="198" t="s">
        <v>965</v>
      </c>
      <c r="T33" s="199">
        <f>SUM(T30,T22,T10,T32,T31)</f>
        <v>14769177.550000003</v>
      </c>
      <c r="U33" s="157">
        <f>Tabela268[[#This Row],[Colunas19]]-SUM(Tabela268[[#This Row],[Coluna2]:[Coluna10]])</f>
        <v>14769177.549999999</v>
      </c>
      <c r="V33" s="18" t="b">
        <f>U33=T33</f>
        <v>1</v>
      </c>
    </row>
    <row r="34" spans="1:22" x14ac:dyDescent="0.25">
      <c r="A34" s="177" t="s">
        <v>966</v>
      </c>
      <c r="B34" s="181"/>
      <c r="C34" s="178">
        <f t="shared" ref="C34:N34" si="10">C7-C33</f>
        <v>-679208.78</v>
      </c>
      <c r="D34" s="178">
        <f t="shared" si="10"/>
        <v>-996568.5199999999</v>
      </c>
      <c r="E34" s="178">
        <f t="shared" si="10"/>
        <v>-979915.55999999994</v>
      </c>
      <c r="F34" s="178">
        <f t="shared" si="10"/>
        <v>1296958.9599999995</v>
      </c>
      <c r="G34" s="178">
        <f t="shared" si="10"/>
        <v>1329786.1300000004</v>
      </c>
      <c r="H34" s="178">
        <f t="shared" si="10"/>
        <v>497057</v>
      </c>
      <c r="I34" s="178">
        <f t="shared" si="10"/>
        <v>1032176.1800000002</v>
      </c>
      <c r="J34" s="178">
        <f t="shared" si="10"/>
        <v>748657.4700000002</v>
      </c>
      <c r="K34" s="178">
        <f t="shared" si="10"/>
        <v>100653.34999999963</v>
      </c>
      <c r="L34" s="178">
        <f t="shared" si="10"/>
        <v>-165376.46999999974</v>
      </c>
      <c r="M34" s="178">
        <f t="shared" si="10"/>
        <v>-362491.10999999987</v>
      </c>
      <c r="N34" s="178">
        <f t="shared" si="10"/>
        <v>-1187723.02</v>
      </c>
      <c r="O34" s="176"/>
      <c r="P34" s="172"/>
      <c r="Q34" s="170"/>
      <c r="S34" s="151"/>
      <c r="T34" s="151"/>
    </row>
    <row r="35" spans="1:22" x14ac:dyDescent="0.25">
      <c r="A35" s="177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6"/>
      <c r="P35" s="170"/>
      <c r="Q35" s="170"/>
      <c r="S35" s="151"/>
      <c r="T35" s="151"/>
    </row>
    <row r="36" spans="1:22" x14ac:dyDescent="0.2">
      <c r="A36" s="166" t="s">
        <v>967</v>
      </c>
      <c r="B36" s="179"/>
      <c r="C36" s="179">
        <f t="shared" ref="C36:N36" si="11">+C3+C7-C33</f>
        <v>7259015.3999999994</v>
      </c>
      <c r="D36" s="179">
        <f t="shared" si="11"/>
        <v>6262446.879999999</v>
      </c>
      <c r="E36" s="179">
        <f t="shared" si="11"/>
        <v>5282531.3199999984</v>
      </c>
      <c r="F36" s="179">
        <f t="shared" si="11"/>
        <v>6579490.2799999984</v>
      </c>
      <c r="G36" s="179">
        <f t="shared" si="11"/>
        <v>7909276.4099999992</v>
      </c>
      <c r="H36" s="179">
        <f t="shared" si="11"/>
        <v>8406333.4100000001</v>
      </c>
      <c r="I36" s="179">
        <f t="shared" si="11"/>
        <v>9438509.5899999999</v>
      </c>
      <c r="J36" s="179">
        <f t="shared" si="11"/>
        <v>10187167.060000001</v>
      </c>
      <c r="K36" s="179">
        <f t="shared" si="11"/>
        <v>10287820.41</v>
      </c>
      <c r="L36" s="179">
        <f t="shared" si="11"/>
        <v>10122443.940000001</v>
      </c>
      <c r="M36" s="179">
        <f t="shared" si="11"/>
        <v>9759952.8300000019</v>
      </c>
      <c r="N36" s="179">
        <f t="shared" si="11"/>
        <v>8572229.8100000024</v>
      </c>
      <c r="O36" s="176"/>
      <c r="P36" s="179">
        <f>P3+P7-P33</f>
        <v>8572229.8099999987</v>
      </c>
      <c r="Q36" s="179"/>
      <c r="S36" s="197" t="s">
        <v>2403</v>
      </c>
      <c r="T36" s="191">
        <f>T3+T7-T33</f>
        <v>8572229.8099999968</v>
      </c>
      <c r="U36" s="157"/>
      <c r="V36" s="18" t="b">
        <f>P36=T36</f>
        <v>1</v>
      </c>
    </row>
    <row r="37" spans="1:22" x14ac:dyDescent="0.25">
      <c r="A37" s="189"/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</row>
    <row r="38" spans="1:22" x14ac:dyDescent="0.25">
      <c r="A38" s="182" t="s">
        <v>968</v>
      </c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86"/>
      <c r="P38" s="179"/>
      <c r="Q38" s="179"/>
    </row>
    <row r="39" spans="1:22" s="28" customFormat="1" x14ac:dyDescent="0.25">
      <c r="A39" s="177" t="s">
        <v>951</v>
      </c>
      <c r="B39" s="183"/>
      <c r="C39" s="184" t="s">
        <v>145</v>
      </c>
      <c r="D39" s="184" t="s">
        <v>146</v>
      </c>
      <c r="E39" s="184" t="s">
        <v>148</v>
      </c>
      <c r="F39" s="184" t="s">
        <v>150</v>
      </c>
      <c r="G39" s="184" t="s">
        <v>152</v>
      </c>
      <c r="H39" s="184" t="s">
        <v>153</v>
      </c>
      <c r="I39" s="184" t="s">
        <v>154</v>
      </c>
      <c r="J39" s="184" t="s">
        <v>156</v>
      </c>
      <c r="K39" s="184" t="s">
        <v>157</v>
      </c>
      <c r="L39" s="184" t="s">
        <v>160</v>
      </c>
      <c r="M39" s="184" t="s">
        <v>162</v>
      </c>
      <c r="N39" s="184" t="s">
        <v>163</v>
      </c>
      <c r="O39" s="187"/>
      <c r="P39" s="183"/>
      <c r="Q39" s="184"/>
    </row>
    <row r="40" spans="1:22" x14ac:dyDescent="0.25">
      <c r="A40" s="168" t="s">
        <v>1274</v>
      </c>
      <c r="B40" s="42"/>
      <c r="C40" s="170">
        <v>0</v>
      </c>
      <c r="D40" s="170">
        <v>0</v>
      </c>
      <c r="E40" s="170">
        <v>0</v>
      </c>
      <c r="F40" s="170">
        <v>0</v>
      </c>
      <c r="G40" s="170">
        <v>0</v>
      </c>
      <c r="H40" s="170">
        <v>0</v>
      </c>
      <c r="I40" s="170">
        <v>0</v>
      </c>
      <c r="J40" s="170">
        <v>0</v>
      </c>
      <c r="K40" s="170">
        <v>0</v>
      </c>
      <c r="L40" s="170">
        <v>0</v>
      </c>
      <c r="M40" s="170">
        <v>0</v>
      </c>
      <c r="N40" s="170">
        <v>0</v>
      </c>
      <c r="O40" s="169"/>
      <c r="P40" s="42"/>
      <c r="Q40" s="170"/>
    </row>
    <row r="41" spans="1:22" x14ac:dyDescent="0.25">
      <c r="A41" s="168" t="s">
        <v>1275</v>
      </c>
      <c r="B41" s="42"/>
      <c r="C41" s="170">
        <v>7259015.4000000004</v>
      </c>
      <c r="D41" s="170">
        <v>6262446.8799999999</v>
      </c>
      <c r="E41" s="170">
        <v>5282531.3199999994</v>
      </c>
      <c r="F41" s="170">
        <v>6579490.2800000003</v>
      </c>
      <c r="G41" s="170">
        <v>7909276.4099999992</v>
      </c>
      <c r="H41" s="170">
        <v>8406333.4100000001</v>
      </c>
      <c r="I41" s="170">
        <v>9438509.5899999999</v>
      </c>
      <c r="J41" s="170">
        <v>10187167.060000001</v>
      </c>
      <c r="K41" s="170">
        <v>10287820.41</v>
      </c>
      <c r="L41" s="170">
        <v>10122443.939999999</v>
      </c>
      <c r="M41" s="170">
        <f>8167921.08+1592031.75</f>
        <v>9759952.8300000001</v>
      </c>
      <c r="N41" s="170">
        <f>6849082+1723147.81</f>
        <v>8572229.8100000005</v>
      </c>
      <c r="O41" s="169"/>
      <c r="P41" s="42"/>
      <c r="Q41" s="170"/>
    </row>
    <row r="42" spans="1:22" x14ac:dyDescent="0.25">
      <c r="A42" s="166" t="s">
        <v>8</v>
      </c>
      <c r="B42" s="171"/>
      <c r="C42" s="179">
        <f>SUM(C40:C41)</f>
        <v>7259015.4000000004</v>
      </c>
      <c r="D42" s="179">
        <f t="shared" ref="D42:N42" si="12">SUM(D40:D41)</f>
        <v>6262446.8799999999</v>
      </c>
      <c r="E42" s="179">
        <f t="shared" si="12"/>
        <v>5282531.3199999994</v>
      </c>
      <c r="F42" s="179">
        <f t="shared" si="12"/>
        <v>6579490.2800000003</v>
      </c>
      <c r="G42" s="179">
        <f t="shared" si="12"/>
        <v>7909276.4099999992</v>
      </c>
      <c r="H42" s="179">
        <f t="shared" si="12"/>
        <v>8406333.4100000001</v>
      </c>
      <c r="I42" s="179">
        <f t="shared" si="12"/>
        <v>9438509.5899999999</v>
      </c>
      <c r="J42" s="179">
        <f t="shared" si="12"/>
        <v>10187167.060000001</v>
      </c>
      <c r="K42" s="179">
        <f t="shared" si="12"/>
        <v>10287820.41</v>
      </c>
      <c r="L42" s="179">
        <f t="shared" si="12"/>
        <v>10122443.939999999</v>
      </c>
      <c r="M42" s="179">
        <f t="shared" si="12"/>
        <v>9759952.8300000001</v>
      </c>
      <c r="N42" s="179">
        <f t="shared" si="12"/>
        <v>8572229.8100000005</v>
      </c>
      <c r="O42" s="176"/>
      <c r="P42" s="179"/>
      <c r="Q42" s="179"/>
    </row>
    <row r="43" spans="1:22" ht="15.75" thickBot="1" x14ac:dyDescent="0.3">
      <c r="A43" s="163"/>
      <c r="B43" s="164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4"/>
    </row>
    <row r="44" spans="1:22" x14ac:dyDescent="0.25">
      <c r="A44" s="57"/>
      <c r="B44" s="2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9"/>
    </row>
    <row r="47" spans="1:22" x14ac:dyDescent="0.25">
      <c r="C47" s="18" t="b">
        <f>ROUND(C36,2)=C42</f>
        <v>1</v>
      </c>
      <c r="D47" s="18" t="b">
        <f t="shared" ref="D47:N47" si="13">ROUND(D36,2)=D42</f>
        <v>1</v>
      </c>
      <c r="E47" s="18" t="b">
        <f t="shared" si="13"/>
        <v>1</v>
      </c>
      <c r="F47" s="18" t="b">
        <f t="shared" si="13"/>
        <v>1</v>
      </c>
      <c r="G47" s="18" t="b">
        <f t="shared" si="13"/>
        <v>1</v>
      </c>
      <c r="H47" s="18" t="b">
        <f t="shared" si="13"/>
        <v>1</v>
      </c>
      <c r="I47" s="18" t="b">
        <f t="shared" si="13"/>
        <v>1</v>
      </c>
      <c r="J47" s="18" t="b">
        <f t="shared" si="13"/>
        <v>1</v>
      </c>
      <c r="K47" s="18" t="b">
        <f t="shared" si="13"/>
        <v>1</v>
      </c>
      <c r="L47" s="18" t="b">
        <f>ROUND(L36,2)=L42</f>
        <v>1</v>
      </c>
      <c r="M47" s="18" t="b">
        <f t="shared" si="13"/>
        <v>1</v>
      </c>
      <c r="N47" s="18" t="b">
        <f t="shared" si="13"/>
        <v>1</v>
      </c>
      <c r="P47" s="18" t="b">
        <f>ROUND(P36,2)=ROUND(N36,2)</f>
        <v>1</v>
      </c>
    </row>
    <row r="48" spans="1:22" x14ac:dyDescent="0.25">
      <c r="C48" s="157">
        <f>C42-C36</f>
        <v>0</v>
      </c>
      <c r="D48" s="157">
        <f t="shared" ref="D48:M48" si="14">D42-D36</f>
        <v>0</v>
      </c>
      <c r="E48" s="157">
        <f t="shared" si="14"/>
        <v>0</v>
      </c>
      <c r="F48" s="157">
        <f t="shared" si="14"/>
        <v>0</v>
      </c>
      <c r="G48" s="157">
        <f t="shared" si="14"/>
        <v>0</v>
      </c>
      <c r="H48" s="157">
        <f t="shared" si="14"/>
        <v>0</v>
      </c>
      <c r="I48" s="157">
        <f t="shared" si="14"/>
        <v>0</v>
      </c>
      <c r="J48" s="157">
        <f t="shared" si="14"/>
        <v>0</v>
      </c>
      <c r="K48" s="157">
        <f t="shared" si="14"/>
        <v>0</v>
      </c>
      <c r="L48" s="157">
        <f t="shared" si="14"/>
        <v>0</v>
      </c>
      <c r="M48" s="157">
        <f t="shared" si="14"/>
        <v>0</v>
      </c>
      <c r="N48" s="157">
        <f>N42-N36</f>
        <v>0</v>
      </c>
      <c r="P48" s="18" t="b">
        <f>ROUND(P36,2)=ROUND(N42,2)</f>
        <v>1</v>
      </c>
    </row>
  </sheetData>
  <conditionalFormatting sqref="C48:N48">
    <cfRule type="cellIs" dxfId="38" priority="1" operator="equal">
      <formula>0</formula>
    </cfRule>
  </conditionalFormatting>
  <conditionalFormatting sqref="C47:P48">
    <cfRule type="cellIs" dxfId="37" priority="2" operator="equal">
      <formula>TRUE</formula>
    </cfRule>
  </conditionalFormatting>
  <printOptions horizontalCentered="1"/>
  <pageMargins left="0.23622047244094491" right="0.23622047244094491" top="1.7322834645669292" bottom="0.74803149606299213" header="0.31496062992125984" footer="0.31496062992125984"/>
  <pageSetup paperSize="9" scale="55" orientation="landscape" r:id="rId1"/>
  <headerFooter>
    <oddHeader>&amp;L&amp;G&amp;C&amp;28
&amp;"-,Negrito"DEMONSTRATIVO DO FLUXO DE CAIXA
CONVÊNIO 01/2022 - HC CTI
EXERCÍCIO: 2023</oddHeader>
    <oddFooter>&amp;C&amp;"-,Negrito"&amp;14Rua Galileu Galilei, 1.800, 2º andar, sala 203 – Condomínio Itamaraty –14.024-193 – Ribeirão Preto – SP
Fone: (16) 3505 8152 – e-mail: pcontas@faepa.br
CNPJ 57.722.118/0005-74 – Sede Administrativa</oddFooter>
  </headerFooter>
  <legacyDrawingHF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66"/>
  <sheetViews>
    <sheetView workbookViewId="0">
      <pane ySplit="1" topLeftCell="A2" activePane="bottomLeft" state="frozen"/>
      <selection pane="bottomLeft" activeCell="K30" sqref="K30"/>
    </sheetView>
  </sheetViews>
  <sheetFormatPr defaultRowHeight="15" x14ac:dyDescent="0.25"/>
  <cols>
    <col min="1" max="1" width="1.5703125" style="1" bestFit="1" customWidth="1"/>
    <col min="2" max="2" width="11.7109375" style="64" bestFit="1" customWidth="1"/>
    <col min="3" max="3" width="39" style="1" bestFit="1" customWidth="1"/>
    <col min="4" max="13" width="11.5703125" style="55" bestFit="1" customWidth="1"/>
    <col min="14" max="14" width="11.85546875" style="55" bestFit="1" customWidth="1"/>
    <col min="15" max="15" width="11.5703125" style="55" bestFit="1" customWidth="1"/>
    <col min="16" max="16" width="13.28515625" style="55" bestFit="1" customWidth="1"/>
    <col min="17" max="23" width="1.5703125" style="1" bestFit="1" customWidth="1"/>
    <col min="24" max="24" width="9.140625" style="1"/>
    <col min="25" max="25" width="49" style="1" bestFit="1" customWidth="1"/>
    <col min="26" max="16384" width="9.140625" style="1"/>
  </cols>
  <sheetData>
    <row r="1" spans="1:23" s="2" customFormat="1" x14ac:dyDescent="0.25">
      <c r="A1" s="2" t="s">
        <v>317</v>
      </c>
      <c r="B1" s="64" t="s">
        <v>317</v>
      </c>
      <c r="C1" s="1" t="s">
        <v>317</v>
      </c>
      <c r="D1" s="56" t="s">
        <v>145</v>
      </c>
      <c r="E1" s="56" t="s">
        <v>146</v>
      </c>
      <c r="F1" s="56" t="s">
        <v>148</v>
      </c>
      <c r="G1" s="56" t="s">
        <v>150</v>
      </c>
      <c r="H1" s="56" t="s">
        <v>152</v>
      </c>
      <c r="I1" s="56" t="s">
        <v>153</v>
      </c>
      <c r="J1" s="56" t="s">
        <v>154</v>
      </c>
      <c r="K1" s="56" t="s">
        <v>156</v>
      </c>
      <c r="L1" s="56" t="s">
        <v>157</v>
      </c>
      <c r="M1" s="56" t="s">
        <v>160</v>
      </c>
      <c r="N1" s="56" t="s">
        <v>162</v>
      </c>
      <c r="O1" s="56" t="s">
        <v>163</v>
      </c>
      <c r="P1" s="56" t="s">
        <v>1214</v>
      </c>
      <c r="Q1" s="2" t="s">
        <v>317</v>
      </c>
      <c r="R1" s="2" t="s">
        <v>317</v>
      </c>
      <c r="S1" s="2" t="s">
        <v>317</v>
      </c>
      <c r="T1" s="2" t="s">
        <v>317</v>
      </c>
      <c r="U1" s="2" t="s">
        <v>317</v>
      </c>
      <c r="V1" s="2" t="s">
        <v>317</v>
      </c>
      <c r="W1" s="2" t="s">
        <v>317</v>
      </c>
    </row>
    <row r="2" spans="1:23" x14ac:dyDescent="0.25">
      <c r="B2" s="64" t="s">
        <v>1213</v>
      </c>
      <c r="C2" s="54" t="s">
        <v>120</v>
      </c>
      <c r="D2" s="55">
        <f>'Flx Opr.'!B5</f>
        <v>0</v>
      </c>
      <c r="E2" s="55">
        <f>'Flx Opr.'!C5</f>
        <v>0</v>
      </c>
      <c r="F2" s="55">
        <f>'Flx Opr.'!D5</f>
        <v>0</v>
      </c>
      <c r="G2" s="55">
        <f>'Flx Opr.'!E5</f>
        <v>0</v>
      </c>
      <c r="H2" s="55">
        <f>'Flx Opr.'!F5</f>
        <v>0</v>
      </c>
      <c r="I2" s="55">
        <f>'Flx Opr.'!G5</f>
        <v>0</v>
      </c>
      <c r="J2" s="55">
        <f>'Flx Opr.'!H5</f>
        <v>0</v>
      </c>
      <c r="K2" s="55">
        <f>'Flx Opr.'!I5</f>
        <v>0</v>
      </c>
      <c r="L2" s="55">
        <f>'Flx Opr.'!J5</f>
        <v>0</v>
      </c>
      <c r="M2" s="55">
        <f>'Flx Opr.'!K5</f>
        <v>0</v>
      </c>
      <c r="N2" s="55">
        <f>'Flx Opr.'!L5</f>
        <v>0</v>
      </c>
      <c r="O2" s="55">
        <f>'Flx Opr.'!M5</f>
        <v>0</v>
      </c>
      <c r="P2" s="55">
        <f>SUM(D2:O2)</f>
        <v>0</v>
      </c>
    </row>
    <row r="3" spans="1:23" x14ac:dyDescent="0.25">
      <c r="B3" s="64" t="s">
        <v>1215</v>
      </c>
      <c r="C3" s="1" t="s">
        <v>488</v>
      </c>
      <c r="D3" s="55">
        <f>'Flx Cx.'!C6</f>
        <v>77041.009999999995</v>
      </c>
      <c r="E3" s="55">
        <f>'Flx Cx.'!D6</f>
        <v>55875.6</v>
      </c>
      <c r="F3" s="55">
        <f>'Flx Cx.'!E6</f>
        <v>59525.090000000004</v>
      </c>
      <c r="G3" s="55">
        <f>'Flx Cx.'!F6</f>
        <v>51316.320000000007</v>
      </c>
      <c r="H3" s="55">
        <f>'Flx Cx.'!G6</f>
        <v>80438.490000000005</v>
      </c>
      <c r="I3" s="55">
        <f>'Flx Cx.'!H6</f>
        <v>83657.59</v>
      </c>
      <c r="J3" s="55">
        <f>'Flx Cx.'!I6</f>
        <v>89488.83</v>
      </c>
      <c r="K3" s="55">
        <f>'Flx Cx.'!J6</f>
        <v>106461.47</v>
      </c>
      <c r="L3" s="55">
        <f>'Flx Cx.'!K6</f>
        <v>93082.280000000013</v>
      </c>
      <c r="M3" s="55">
        <f>'Flx Cx.'!L6</f>
        <v>94277.78</v>
      </c>
      <c r="N3" s="55">
        <f>'Flx Cx.'!M6</f>
        <v>87366.260000000009</v>
      </c>
      <c r="O3" s="55">
        <f>'Flx Cx.'!N6</f>
        <v>81214.69</v>
      </c>
      <c r="P3" s="55">
        <f>SUM(D3:O3)</f>
        <v>959745.41000000015</v>
      </c>
    </row>
    <row r="4" spans="1:23" ht="15.75" thickBot="1" x14ac:dyDescent="0.3">
      <c r="C4" s="2" t="s">
        <v>1216</v>
      </c>
      <c r="D4" s="63">
        <f>D2-D3</f>
        <v>-77041.009999999995</v>
      </c>
      <c r="E4" s="63">
        <f t="shared" ref="E4:P4" si="0">E2-E3</f>
        <v>-55875.6</v>
      </c>
      <c r="F4" s="63">
        <f t="shared" si="0"/>
        <v>-59525.090000000004</v>
      </c>
      <c r="G4" s="63">
        <f t="shared" si="0"/>
        <v>-51316.320000000007</v>
      </c>
      <c r="H4" s="63">
        <f t="shared" si="0"/>
        <v>-80438.490000000005</v>
      </c>
      <c r="I4" s="63">
        <f t="shared" si="0"/>
        <v>-83657.59</v>
      </c>
      <c r="J4" s="63">
        <f t="shared" si="0"/>
        <v>-89488.83</v>
      </c>
      <c r="K4" s="63">
        <f t="shared" si="0"/>
        <v>-106461.47</v>
      </c>
      <c r="L4" s="63">
        <f t="shared" si="0"/>
        <v>-93082.280000000013</v>
      </c>
      <c r="M4" s="63">
        <f t="shared" si="0"/>
        <v>-94277.78</v>
      </c>
      <c r="N4" s="63">
        <f t="shared" si="0"/>
        <v>-87366.260000000009</v>
      </c>
      <c r="O4" s="63">
        <f t="shared" si="0"/>
        <v>-81214.69</v>
      </c>
      <c r="P4" s="63">
        <f t="shared" si="0"/>
        <v>-959745.41000000015</v>
      </c>
    </row>
    <row r="5" spans="1:23" ht="15.75" thickTop="1" x14ac:dyDescent="0.25"/>
    <row r="6" spans="1:23" x14ac:dyDescent="0.25">
      <c r="B6" s="64" t="s">
        <v>1213</v>
      </c>
      <c r="C6" s="1" t="s">
        <v>953</v>
      </c>
      <c r="D6" s="55">
        <f>'Flx Opr.'!B4</f>
        <v>0</v>
      </c>
      <c r="E6" s="55">
        <f>'Flx Opr.'!C4</f>
        <v>0</v>
      </c>
      <c r="F6" s="55">
        <f>'Flx Opr.'!D4</f>
        <v>0</v>
      </c>
      <c r="G6" s="55">
        <f>'Flx Opr.'!E4</f>
        <v>0</v>
      </c>
      <c r="H6" s="55">
        <f>'Flx Opr.'!F4</f>
        <v>0</v>
      </c>
      <c r="I6" s="55">
        <f>'Flx Opr.'!G4</f>
        <v>0</v>
      </c>
      <c r="J6" s="55">
        <f>'Flx Opr.'!H4</f>
        <v>0</v>
      </c>
      <c r="K6" s="55">
        <f>'Flx Opr.'!I4</f>
        <v>0</v>
      </c>
      <c r="L6" s="55">
        <f>'Flx Opr.'!J4</f>
        <v>0</v>
      </c>
      <c r="M6" s="55">
        <f>'Flx Opr.'!K4</f>
        <v>0</v>
      </c>
      <c r="N6" s="55">
        <f>'Flx Opr.'!L4</f>
        <v>0</v>
      </c>
      <c r="O6" s="55">
        <f>'Flx Opr.'!M4</f>
        <v>0</v>
      </c>
      <c r="P6" s="55">
        <f t="shared" ref="P6:P7" si="1">SUM(D6:O6)</f>
        <v>0</v>
      </c>
    </row>
    <row r="7" spans="1:23" x14ac:dyDescent="0.25">
      <c r="B7" s="64" t="s">
        <v>1215</v>
      </c>
      <c r="C7" s="1" t="s">
        <v>953</v>
      </c>
      <c r="D7" s="55">
        <f>'Flx Cx.'!C5</f>
        <v>0</v>
      </c>
      <c r="E7" s="55">
        <f>'Flx Cx.'!D5</f>
        <v>0</v>
      </c>
      <c r="F7" s="55">
        <f>'Flx Cx.'!E5</f>
        <v>0</v>
      </c>
      <c r="G7" s="55">
        <f>'Flx Cx.'!F5</f>
        <v>2258468.0099999998</v>
      </c>
      <c r="H7" s="55">
        <f>'Flx Cx.'!G5</f>
        <v>2356510.52</v>
      </c>
      <c r="I7" s="55">
        <f>'Flx Cx.'!H5</f>
        <v>2356510.52</v>
      </c>
      <c r="J7" s="55">
        <f>'Flx Cx.'!I5</f>
        <v>2356510.52</v>
      </c>
      <c r="K7" s="55">
        <f>'Flx Cx.'!J5</f>
        <v>2356510.52</v>
      </c>
      <c r="L7" s="55">
        <f>'Flx Cx.'!K5</f>
        <v>2338836.69</v>
      </c>
      <c r="M7" s="55">
        <f>'Flx Cx.'!L5</f>
        <v>2443774.9700000002</v>
      </c>
      <c r="N7" s="55">
        <f>'Flx Cx.'!M5</f>
        <v>2443774.9700000002</v>
      </c>
      <c r="O7" s="55">
        <f>'Flx Cx.'!N5</f>
        <v>2443774.9700000002</v>
      </c>
      <c r="P7" s="55">
        <f t="shared" si="1"/>
        <v>21354671.689999998</v>
      </c>
    </row>
    <row r="8" spans="1:23" ht="15.75" thickBot="1" x14ac:dyDescent="0.3">
      <c r="C8" s="2" t="s">
        <v>1216</v>
      </c>
      <c r="D8" s="63">
        <f>D6-D7</f>
        <v>0</v>
      </c>
      <c r="E8" s="63">
        <f t="shared" ref="E8" si="2">E6-E7</f>
        <v>0</v>
      </c>
      <c r="F8" s="63">
        <f t="shared" ref="F8" si="3">F6-F7</f>
        <v>0</v>
      </c>
      <c r="G8" s="63">
        <f t="shared" ref="G8" si="4">G6-G7</f>
        <v>-2258468.0099999998</v>
      </c>
      <c r="H8" s="63">
        <f t="shared" ref="H8" si="5">H6-H7</f>
        <v>-2356510.52</v>
      </c>
      <c r="I8" s="63">
        <f t="shared" ref="I8" si="6">I6-I7</f>
        <v>-2356510.52</v>
      </c>
      <c r="J8" s="63">
        <f t="shared" ref="J8" si="7">J6-J7</f>
        <v>-2356510.52</v>
      </c>
      <c r="K8" s="63">
        <f t="shared" ref="K8" si="8">K6-K7</f>
        <v>-2356510.52</v>
      </c>
      <c r="L8" s="63">
        <f t="shared" ref="L8" si="9">L6-L7</f>
        <v>-2338836.69</v>
      </c>
      <c r="M8" s="63">
        <f t="shared" ref="M8" si="10">M6-M7</f>
        <v>-2443774.9700000002</v>
      </c>
      <c r="N8" s="63">
        <f t="shared" ref="N8" si="11">N6-N7</f>
        <v>-2443774.9700000002</v>
      </c>
      <c r="O8" s="63">
        <f t="shared" ref="O8" si="12">O6-O7</f>
        <v>-2443774.9700000002</v>
      </c>
      <c r="P8" s="63">
        <f t="shared" ref="P8" si="13">P6-P7</f>
        <v>-21354671.689999998</v>
      </c>
    </row>
    <row r="9" spans="1:23" ht="15.75" thickTop="1" x14ac:dyDescent="0.25"/>
    <row r="10" spans="1:23" x14ac:dyDescent="0.25">
      <c r="B10" s="64" t="s">
        <v>1213</v>
      </c>
      <c r="C10" s="1" t="s">
        <v>954</v>
      </c>
      <c r="D10" s="55">
        <f>'Flx Opr.'!B8</f>
        <v>0</v>
      </c>
      <c r="E10" s="55">
        <f>'Flx Opr.'!C8</f>
        <v>0</v>
      </c>
      <c r="F10" s="55">
        <f>'Flx Opr.'!D8</f>
        <v>0</v>
      </c>
      <c r="G10" s="55">
        <f>'Flx Opr.'!E8</f>
        <v>0</v>
      </c>
      <c r="H10" s="55">
        <f>'Flx Opr.'!F8</f>
        <v>0</v>
      </c>
      <c r="I10" s="55">
        <f>'Flx Opr.'!G8</f>
        <v>0</v>
      </c>
      <c r="J10" s="55">
        <f>'Flx Opr.'!H8</f>
        <v>0</v>
      </c>
      <c r="K10" s="55">
        <f>'Flx Opr.'!I8</f>
        <v>0</v>
      </c>
      <c r="L10" s="55">
        <f>'Flx Opr.'!J8</f>
        <v>0</v>
      </c>
      <c r="M10" s="55">
        <f>'Flx Opr.'!K8</f>
        <v>0</v>
      </c>
      <c r="N10" s="55">
        <f>'Flx Opr.'!L8</f>
        <v>0</v>
      </c>
      <c r="O10" s="55">
        <f>'Flx Opr.'!M8</f>
        <v>0</v>
      </c>
    </row>
    <row r="11" spans="1:23" x14ac:dyDescent="0.25">
      <c r="B11" s="64" t="s">
        <v>1213</v>
      </c>
      <c r="C11" s="1" t="s">
        <v>955</v>
      </c>
      <c r="D11" s="55">
        <f>'Flx Opr.'!B7</f>
        <v>0</v>
      </c>
      <c r="E11" s="55">
        <f>'Flx Opr.'!C7</f>
        <v>0</v>
      </c>
      <c r="F11" s="55">
        <f>'Flx Opr.'!D7</f>
        <v>0</v>
      </c>
      <c r="G11" s="55">
        <f>'Flx Opr.'!E7</f>
        <v>0</v>
      </c>
      <c r="H11" s="55">
        <f>'Flx Opr.'!F7</f>
        <v>0</v>
      </c>
      <c r="I11" s="55">
        <f>'Flx Opr.'!G7</f>
        <v>0</v>
      </c>
      <c r="J11" s="55">
        <f>'Flx Opr.'!H7</f>
        <v>0</v>
      </c>
      <c r="K11" s="55">
        <f>'Flx Opr.'!I7</f>
        <v>0</v>
      </c>
      <c r="L11" s="55">
        <f>'Flx Opr.'!J7</f>
        <v>0</v>
      </c>
      <c r="M11" s="55">
        <f>'Flx Opr.'!K7</f>
        <v>0</v>
      </c>
      <c r="N11" s="55">
        <f>'Flx Opr.'!L7</f>
        <v>0</v>
      </c>
      <c r="O11" s="55">
        <f>'Flx Opr.'!M7</f>
        <v>0</v>
      </c>
    </row>
    <row r="12" spans="1:23" x14ac:dyDescent="0.25">
      <c r="D12" s="67">
        <f>SUM(D10:D11)</f>
        <v>0</v>
      </c>
      <c r="E12" s="67">
        <f t="shared" ref="E12:O12" si="14">SUM(E10:E11)</f>
        <v>0</v>
      </c>
      <c r="F12" s="67">
        <f t="shared" si="14"/>
        <v>0</v>
      </c>
      <c r="G12" s="67">
        <f t="shared" si="14"/>
        <v>0</v>
      </c>
      <c r="H12" s="67">
        <f t="shared" si="14"/>
        <v>0</v>
      </c>
      <c r="I12" s="67">
        <f t="shared" si="14"/>
        <v>0</v>
      </c>
      <c r="J12" s="67">
        <f t="shared" si="14"/>
        <v>0</v>
      </c>
      <c r="K12" s="67">
        <f t="shared" si="14"/>
        <v>0</v>
      </c>
      <c r="L12" s="67">
        <f t="shared" si="14"/>
        <v>0</v>
      </c>
      <c r="M12" s="67">
        <f t="shared" si="14"/>
        <v>0</v>
      </c>
      <c r="N12" s="67">
        <f t="shared" si="14"/>
        <v>0</v>
      </c>
      <c r="O12" s="67">
        <f t="shared" si="14"/>
        <v>0</v>
      </c>
    </row>
    <row r="13" spans="1:23" x14ac:dyDescent="0.25">
      <c r="B13" s="64" t="s">
        <v>1215</v>
      </c>
      <c r="C13" s="1" t="s">
        <v>954</v>
      </c>
      <c r="D13" s="55" t="e">
        <f>'Flx Cx.'!#REF!</f>
        <v>#REF!</v>
      </c>
      <c r="E13" s="55" t="e">
        <f>'Flx Cx.'!#REF!</f>
        <v>#REF!</v>
      </c>
      <c r="F13" s="55" t="e">
        <f>'Flx Cx.'!#REF!</f>
        <v>#REF!</v>
      </c>
      <c r="G13" s="55" t="e">
        <f>'Flx Cx.'!#REF!</f>
        <v>#REF!</v>
      </c>
      <c r="H13" s="55" t="e">
        <f>'Flx Cx.'!#REF!</f>
        <v>#REF!</v>
      </c>
      <c r="I13" s="55" t="e">
        <f>'Flx Cx.'!#REF!</f>
        <v>#REF!</v>
      </c>
      <c r="J13" s="55" t="e">
        <f>'Flx Cx.'!#REF!</f>
        <v>#REF!</v>
      </c>
      <c r="K13" s="55" t="e">
        <f>'Flx Cx.'!#REF!</f>
        <v>#REF!</v>
      </c>
      <c r="L13" s="55" t="e">
        <f>'Flx Cx.'!#REF!</f>
        <v>#REF!</v>
      </c>
      <c r="M13" s="55" t="e">
        <f>'Flx Cx.'!#REF!</f>
        <v>#REF!</v>
      </c>
      <c r="N13" s="55" t="e">
        <f>'Flx Cx.'!#REF!</f>
        <v>#REF!</v>
      </c>
      <c r="O13" s="55" t="e">
        <f>'Flx Cx.'!#REF!</f>
        <v>#REF!</v>
      </c>
    </row>
    <row r="14" spans="1:23" x14ac:dyDescent="0.25">
      <c r="B14" s="64" t="s">
        <v>1215</v>
      </c>
      <c r="C14" s="1" t="s">
        <v>955</v>
      </c>
      <c r="D14" s="55" t="e">
        <f>'Flx Cx.'!#REF!</f>
        <v>#REF!</v>
      </c>
      <c r="E14" s="55" t="e">
        <f>'Flx Cx.'!#REF!</f>
        <v>#REF!</v>
      </c>
      <c r="F14" s="55" t="e">
        <f>'Flx Cx.'!#REF!</f>
        <v>#REF!</v>
      </c>
      <c r="G14" s="55" t="e">
        <f>'Flx Cx.'!#REF!</f>
        <v>#REF!</v>
      </c>
      <c r="H14" s="55" t="e">
        <f>'Flx Cx.'!#REF!</f>
        <v>#REF!</v>
      </c>
      <c r="I14" s="55" t="e">
        <f>'Flx Cx.'!#REF!</f>
        <v>#REF!</v>
      </c>
      <c r="J14" s="55" t="e">
        <f>'Flx Cx.'!#REF!</f>
        <v>#REF!</v>
      </c>
      <c r="K14" s="55" t="e">
        <f>'Flx Cx.'!#REF!</f>
        <v>#REF!</v>
      </c>
      <c r="L14" s="55" t="e">
        <f>'Flx Cx.'!#REF!</f>
        <v>#REF!</v>
      </c>
      <c r="M14" s="55" t="e">
        <f>'Flx Cx.'!#REF!</f>
        <v>#REF!</v>
      </c>
      <c r="N14" s="55" t="e">
        <f>'Flx Cx.'!#REF!</f>
        <v>#REF!</v>
      </c>
      <c r="O14" s="55" t="e">
        <f>'Flx Cx.'!#REF!</f>
        <v>#REF!</v>
      </c>
    </row>
    <row r="15" spans="1:23" x14ac:dyDescent="0.25">
      <c r="D15" s="67" t="e">
        <f>SUM(D13:D14)</f>
        <v>#REF!</v>
      </c>
      <c r="E15" s="67" t="e">
        <f t="shared" ref="E15:O15" si="15">SUM(E13:E14)</f>
        <v>#REF!</v>
      </c>
      <c r="F15" s="67" t="e">
        <f t="shared" si="15"/>
        <v>#REF!</v>
      </c>
      <c r="G15" s="67" t="e">
        <f t="shared" si="15"/>
        <v>#REF!</v>
      </c>
      <c r="H15" s="67" t="e">
        <f t="shared" si="15"/>
        <v>#REF!</v>
      </c>
      <c r="I15" s="67" t="e">
        <f t="shared" si="15"/>
        <v>#REF!</v>
      </c>
      <c r="J15" s="67" t="e">
        <f t="shared" si="15"/>
        <v>#REF!</v>
      </c>
      <c r="K15" s="67" t="e">
        <f t="shared" si="15"/>
        <v>#REF!</v>
      </c>
      <c r="L15" s="67" t="e">
        <f t="shared" si="15"/>
        <v>#REF!</v>
      </c>
      <c r="M15" s="67" t="e">
        <f t="shared" si="15"/>
        <v>#REF!</v>
      </c>
      <c r="N15" s="67" t="e">
        <f t="shared" si="15"/>
        <v>#REF!</v>
      </c>
      <c r="O15" s="67" t="e">
        <f t="shared" si="15"/>
        <v>#REF!</v>
      </c>
    </row>
    <row r="16" spans="1:23" s="2" customFormat="1" x14ac:dyDescent="0.25">
      <c r="B16" s="100"/>
      <c r="C16" s="2" t="s">
        <v>1216</v>
      </c>
      <c r="D16" s="102" t="e">
        <f>ROUND(D12-D15,2)</f>
        <v>#REF!</v>
      </c>
      <c r="E16" s="101" t="e">
        <f t="shared" ref="E16:O16" si="16">ROUND(E12-E15,2)</f>
        <v>#REF!</v>
      </c>
      <c r="F16" s="101" t="e">
        <f t="shared" si="16"/>
        <v>#REF!</v>
      </c>
      <c r="G16" s="101" t="e">
        <f t="shared" si="16"/>
        <v>#REF!</v>
      </c>
      <c r="H16" s="101" t="e">
        <f t="shared" si="16"/>
        <v>#REF!</v>
      </c>
      <c r="I16" s="101" t="e">
        <f t="shared" si="16"/>
        <v>#REF!</v>
      </c>
      <c r="J16" s="101" t="e">
        <f t="shared" si="16"/>
        <v>#REF!</v>
      </c>
      <c r="K16" s="101" t="e">
        <f t="shared" si="16"/>
        <v>#REF!</v>
      </c>
      <c r="L16" s="101" t="e">
        <f t="shared" si="16"/>
        <v>#REF!</v>
      </c>
      <c r="M16" s="101" t="e">
        <f t="shared" si="16"/>
        <v>#REF!</v>
      </c>
      <c r="N16" s="101" t="e">
        <f t="shared" si="16"/>
        <v>#REF!</v>
      </c>
      <c r="O16" s="101" t="e">
        <f t="shared" si="16"/>
        <v>#REF!</v>
      </c>
      <c r="P16" s="101"/>
    </row>
    <row r="20" spans="2:16" x14ac:dyDescent="0.25">
      <c r="B20" s="64" t="s">
        <v>1213</v>
      </c>
      <c r="C20" s="1" t="s">
        <v>1232</v>
      </c>
      <c r="D20" s="55">
        <f>'Flx Opr.'!B39</f>
        <v>0</v>
      </c>
      <c r="E20" s="55">
        <f>'Flx Opr.'!C39</f>
        <v>0</v>
      </c>
      <c r="F20" s="55">
        <f>'Flx Opr.'!D39</f>
        <v>0</v>
      </c>
      <c r="G20" s="55">
        <f>'Flx Opr.'!E39</f>
        <v>0</v>
      </c>
      <c r="H20" s="55">
        <f>'Flx Opr.'!F39</f>
        <v>0</v>
      </c>
      <c r="I20" s="55">
        <f>'Flx Opr.'!G39</f>
        <v>0</v>
      </c>
      <c r="J20" s="55">
        <f>'Flx Opr.'!H39</f>
        <v>0</v>
      </c>
      <c r="K20" s="55">
        <f>'Flx Opr.'!I39</f>
        <v>0</v>
      </c>
      <c r="L20" s="55">
        <f>'Flx Opr.'!J39</f>
        <v>0</v>
      </c>
      <c r="M20" s="55">
        <f>'Flx Opr.'!K39</f>
        <v>0</v>
      </c>
      <c r="N20" s="55">
        <f>'Flx Opr.'!L39</f>
        <v>0</v>
      </c>
      <c r="O20" s="55">
        <f>'Flx Opr.'!M39</f>
        <v>0</v>
      </c>
      <c r="P20" s="55">
        <f t="shared" ref="P20:P22" si="17">SUM(D20:O20)</f>
        <v>0</v>
      </c>
    </row>
    <row r="21" spans="2:16" x14ac:dyDescent="0.25">
      <c r="B21" s="64" t="s">
        <v>1233</v>
      </c>
      <c r="C21" s="1" t="s">
        <v>13</v>
      </c>
      <c r="D21" s="55" t="e">
        <f>VLOOKUP($C21,jan!$C:$E,3,0)</f>
        <v>#N/A</v>
      </c>
      <c r="E21" s="55" t="e">
        <f>VLOOKUP($C21,fev!$C:$E,3,0)</f>
        <v>#N/A</v>
      </c>
      <c r="F21" s="55" t="e">
        <f>VLOOKUP($C21,mar!$C:$E,3,0)</f>
        <v>#N/A</v>
      </c>
      <c r="G21" s="55" t="e">
        <f>VLOOKUP($C21,abr!$C:$E,3,0)</f>
        <v>#N/A</v>
      </c>
      <c r="H21" s="55" t="e">
        <f>VLOOKUP($C21,mai!$C:$E,3,0)</f>
        <v>#N/A</v>
      </c>
      <c r="I21" s="55" t="e">
        <f>VLOOKUP($C21,jun!$C:$E,3,0)</f>
        <v>#N/A</v>
      </c>
      <c r="J21" s="55" t="e">
        <f>VLOOKUP($C21,jul!$C:$E,3,0)</f>
        <v>#N/A</v>
      </c>
      <c r="K21" s="55" t="e">
        <f>VLOOKUP($C21,ago!$C:$E,3,0)</f>
        <v>#N/A</v>
      </c>
      <c r="L21" s="55" t="e">
        <f>VLOOKUP($C21,set!$C:$E,3,0)</f>
        <v>#N/A</v>
      </c>
      <c r="M21" s="55" t="e">
        <f>VLOOKUP($C21,out!$C:$E,3,0)</f>
        <v>#N/A</v>
      </c>
      <c r="N21" s="55">
        <f>IFERROR(VLOOKUP($C21,nov!$C:$E,3,0),0)</f>
        <v>0</v>
      </c>
      <c r="O21" s="55">
        <f>IFERROR(VLOOKUP($C21,dez!$C:$E,3,0),0)</f>
        <v>0</v>
      </c>
      <c r="P21" s="55" t="e">
        <f t="shared" si="17"/>
        <v>#N/A</v>
      </c>
    </row>
    <row r="22" spans="2:16" x14ac:dyDescent="0.25">
      <c r="B22" s="64" t="s">
        <v>1215</v>
      </c>
      <c r="C22" s="1" t="s">
        <v>960</v>
      </c>
      <c r="D22" s="55" t="e">
        <f>'Flx Cx.'!#REF!</f>
        <v>#REF!</v>
      </c>
      <c r="E22" s="55" t="e">
        <f>'Flx Cx.'!#REF!</f>
        <v>#REF!</v>
      </c>
      <c r="F22" s="55" t="e">
        <f>'Flx Cx.'!#REF!</f>
        <v>#REF!</v>
      </c>
      <c r="G22" s="55" t="e">
        <f>'Flx Cx.'!#REF!</f>
        <v>#REF!</v>
      </c>
      <c r="H22" s="55" t="e">
        <f>'Flx Cx.'!#REF!</f>
        <v>#REF!</v>
      </c>
      <c r="I22" s="55" t="e">
        <f>'Flx Cx.'!#REF!</f>
        <v>#REF!</v>
      </c>
      <c r="J22" s="55" t="e">
        <f>'Flx Cx.'!#REF!</f>
        <v>#REF!</v>
      </c>
      <c r="K22" s="55" t="e">
        <f>'Flx Cx.'!#REF!</f>
        <v>#REF!</v>
      </c>
      <c r="L22" s="55" t="e">
        <f>'Flx Cx.'!#REF!</f>
        <v>#REF!</v>
      </c>
      <c r="M22" s="55" t="e">
        <f>'Flx Cx.'!#REF!</f>
        <v>#REF!</v>
      </c>
      <c r="N22" s="55" t="e">
        <f>'Flx Cx.'!#REF!</f>
        <v>#REF!</v>
      </c>
      <c r="O22" s="55" t="e">
        <f>'Flx Cx.'!#REF!</f>
        <v>#REF!</v>
      </c>
      <c r="P22" s="55" t="e">
        <f t="shared" si="17"/>
        <v>#REF!</v>
      </c>
    </row>
    <row r="23" spans="2:16" ht="15.75" thickBot="1" x14ac:dyDescent="0.3">
      <c r="C23" s="2" t="s">
        <v>1216</v>
      </c>
      <c r="D23" s="63" t="e">
        <f>D21-D22</f>
        <v>#N/A</v>
      </c>
      <c r="E23" s="63" t="e">
        <f t="shared" ref="E23:P23" si="18">E21-E22</f>
        <v>#N/A</v>
      </c>
      <c r="F23" s="63" t="e">
        <f t="shared" si="18"/>
        <v>#N/A</v>
      </c>
      <c r="G23" s="63" t="e">
        <f t="shared" si="18"/>
        <v>#N/A</v>
      </c>
      <c r="H23" s="63" t="e">
        <f t="shared" si="18"/>
        <v>#N/A</v>
      </c>
      <c r="I23" s="63" t="e">
        <f t="shared" si="18"/>
        <v>#N/A</v>
      </c>
      <c r="J23" s="63" t="e">
        <f t="shared" si="18"/>
        <v>#N/A</v>
      </c>
      <c r="K23" s="63" t="e">
        <f t="shared" si="18"/>
        <v>#N/A</v>
      </c>
      <c r="L23" s="63" t="e">
        <f t="shared" si="18"/>
        <v>#N/A</v>
      </c>
      <c r="M23" s="63" t="e">
        <f t="shared" si="18"/>
        <v>#N/A</v>
      </c>
      <c r="N23" s="63" t="e">
        <f t="shared" si="18"/>
        <v>#REF!</v>
      </c>
      <c r="O23" s="63" t="e">
        <f t="shared" si="18"/>
        <v>#REF!</v>
      </c>
      <c r="P23" s="63" t="e">
        <f t="shared" si="18"/>
        <v>#N/A</v>
      </c>
    </row>
    <row r="24" spans="2:16" ht="15.75" thickTop="1" x14ac:dyDescent="0.25"/>
    <row r="26" spans="2:16" x14ac:dyDescent="0.25">
      <c r="B26" s="64" t="s">
        <v>1213</v>
      </c>
      <c r="C26" s="1" t="s">
        <v>1234</v>
      </c>
      <c r="D26" s="55">
        <f>'Flx Opr.'!B40</f>
        <v>0</v>
      </c>
      <c r="E26" s="55">
        <f>'Flx Opr.'!C40</f>
        <v>0</v>
      </c>
      <c r="F26" s="55">
        <f>'Flx Opr.'!D40</f>
        <v>0</v>
      </c>
      <c r="G26" s="55">
        <f>'Flx Opr.'!E40</f>
        <v>0</v>
      </c>
      <c r="H26" s="55">
        <f>'Flx Opr.'!F40</f>
        <v>0</v>
      </c>
      <c r="I26" s="55">
        <f>'Flx Opr.'!G40</f>
        <v>0</v>
      </c>
      <c r="J26" s="55">
        <f>'Flx Opr.'!H40</f>
        <v>0</v>
      </c>
      <c r="K26" s="55">
        <f>'Flx Opr.'!I40</f>
        <v>0</v>
      </c>
      <c r="L26" s="55">
        <f>'Flx Opr.'!J40</f>
        <v>0</v>
      </c>
      <c r="M26" s="55">
        <f>'Flx Opr.'!K40</f>
        <v>0</v>
      </c>
      <c r="N26" s="55">
        <f>'Flx Opr.'!L40</f>
        <v>0</v>
      </c>
      <c r="O26" s="55">
        <f>'Flx Opr.'!M40</f>
        <v>0</v>
      </c>
      <c r="P26" s="55">
        <f t="shared" ref="P26:P28" si="19">SUM(D26:O26)</f>
        <v>0</v>
      </c>
    </row>
    <row r="27" spans="2:16" x14ac:dyDescent="0.25">
      <c r="B27" s="64" t="s">
        <v>1233</v>
      </c>
      <c r="C27" s="1" t="s">
        <v>12</v>
      </c>
      <c r="D27" s="55" t="e">
        <f>VLOOKUP($C27,jan!$C:$E,3,0)</f>
        <v>#N/A</v>
      </c>
      <c r="E27" s="55" t="e">
        <f>VLOOKUP($C27,fev!$C:$E,3,0)</f>
        <v>#N/A</v>
      </c>
      <c r="F27" s="55" t="e">
        <f>VLOOKUP($C27,mar!$C:$E,3,0)</f>
        <v>#N/A</v>
      </c>
      <c r="G27" s="55" t="e">
        <f>VLOOKUP($C27,abr!$C:$E,3,0)</f>
        <v>#N/A</v>
      </c>
      <c r="H27" s="55" t="e">
        <f>VLOOKUP($C27,mai!$C:$E,3,0)</f>
        <v>#N/A</v>
      </c>
      <c r="I27" s="55" t="e">
        <f>VLOOKUP($C27,jun!$C:$E,3,0)</f>
        <v>#N/A</v>
      </c>
      <c r="J27" s="55" t="e">
        <f>VLOOKUP($C27,jul!$C:$E,3,0)</f>
        <v>#N/A</v>
      </c>
      <c r="K27" s="55" t="e">
        <f>VLOOKUP($C27,ago!$C:$E,3,0)</f>
        <v>#N/A</v>
      </c>
      <c r="L27" s="55" t="e">
        <f>VLOOKUP($C27,set!$C:$E,3,0)</f>
        <v>#N/A</v>
      </c>
      <c r="M27" s="55" t="e">
        <f>VLOOKUP($C27,out!$C:$E,3,0)</f>
        <v>#N/A</v>
      </c>
      <c r="N27" s="55">
        <f>IFERROR(VLOOKUP($C27,nov!$C:$E,3,0),0)</f>
        <v>0</v>
      </c>
      <c r="O27" s="55">
        <f>IFERROR(VLOOKUP($C27,dez!$C:$E,3,0),0)</f>
        <v>0</v>
      </c>
      <c r="P27" s="55" t="e">
        <f t="shared" si="19"/>
        <v>#N/A</v>
      </c>
    </row>
    <row r="28" spans="2:16" x14ac:dyDescent="0.25">
      <c r="B28" s="64" t="s">
        <v>1215</v>
      </c>
      <c r="C28" s="1" t="s">
        <v>961</v>
      </c>
      <c r="D28" s="55" t="e">
        <f>'Flx Cx.'!#REF!</f>
        <v>#REF!</v>
      </c>
      <c r="E28" s="55" t="e">
        <f>'Flx Cx.'!#REF!</f>
        <v>#REF!</v>
      </c>
      <c r="F28" s="55" t="e">
        <f>'Flx Cx.'!#REF!</f>
        <v>#REF!</v>
      </c>
      <c r="G28" s="55" t="e">
        <f>'Flx Cx.'!#REF!</f>
        <v>#REF!</v>
      </c>
      <c r="H28" s="55" t="e">
        <f>'Flx Cx.'!#REF!</f>
        <v>#REF!</v>
      </c>
      <c r="I28" s="55" t="e">
        <f>'Flx Cx.'!#REF!</f>
        <v>#REF!</v>
      </c>
      <c r="J28" s="55" t="e">
        <f>'Flx Cx.'!#REF!</f>
        <v>#REF!</v>
      </c>
      <c r="K28" s="55" t="e">
        <f>'Flx Cx.'!#REF!</f>
        <v>#REF!</v>
      </c>
      <c r="L28" s="55" t="e">
        <f>'Flx Cx.'!#REF!</f>
        <v>#REF!</v>
      </c>
      <c r="M28" s="55" t="e">
        <f>'Flx Cx.'!#REF!</f>
        <v>#REF!</v>
      </c>
      <c r="N28" s="55" t="e">
        <f>'Flx Cx.'!#REF!</f>
        <v>#REF!</v>
      </c>
      <c r="O28" s="55" t="e">
        <f>'Flx Cx.'!#REF!</f>
        <v>#REF!</v>
      </c>
      <c r="P28" s="55" t="e">
        <f t="shared" si="19"/>
        <v>#REF!</v>
      </c>
    </row>
    <row r="29" spans="2:16" ht="15.75" thickBot="1" x14ac:dyDescent="0.3">
      <c r="C29" s="2" t="s">
        <v>1216</v>
      </c>
      <c r="D29" s="63" t="e">
        <f>D27-D28</f>
        <v>#N/A</v>
      </c>
      <c r="E29" s="63" t="e">
        <f t="shared" ref="E29:P29" si="20">E27-E28</f>
        <v>#N/A</v>
      </c>
      <c r="F29" s="63" t="e">
        <f t="shared" si="20"/>
        <v>#N/A</v>
      </c>
      <c r="G29" s="63" t="e">
        <f t="shared" si="20"/>
        <v>#N/A</v>
      </c>
      <c r="H29" s="63" t="e">
        <f t="shared" si="20"/>
        <v>#N/A</v>
      </c>
      <c r="I29" s="63" t="e">
        <f t="shared" si="20"/>
        <v>#N/A</v>
      </c>
      <c r="J29" s="63" t="e">
        <f t="shared" si="20"/>
        <v>#N/A</v>
      </c>
      <c r="K29" s="63" t="e">
        <f t="shared" si="20"/>
        <v>#N/A</v>
      </c>
      <c r="L29" s="63" t="e">
        <f t="shared" si="20"/>
        <v>#N/A</v>
      </c>
      <c r="M29" s="63" t="e">
        <f t="shared" si="20"/>
        <v>#N/A</v>
      </c>
      <c r="N29" s="63" t="e">
        <f t="shared" si="20"/>
        <v>#REF!</v>
      </c>
      <c r="O29" s="63" t="e">
        <f t="shared" si="20"/>
        <v>#REF!</v>
      </c>
      <c r="P29" s="63" t="e">
        <f t="shared" si="20"/>
        <v>#N/A</v>
      </c>
    </row>
    <row r="30" spans="2:16" ht="15.75" thickTop="1" x14ac:dyDescent="0.25"/>
    <row r="31" spans="2:16" x14ac:dyDescent="0.25">
      <c r="B31" s="64" t="s">
        <v>1213</v>
      </c>
      <c r="C31" s="1" t="s">
        <v>137</v>
      </c>
      <c r="D31" s="55">
        <f>'Flx Opr.'!B27</f>
        <v>0</v>
      </c>
      <c r="E31" s="55">
        <f>'Flx Opr.'!C27</f>
        <v>0</v>
      </c>
      <c r="F31" s="55">
        <f>'Flx Opr.'!D27</f>
        <v>0</v>
      </c>
      <c r="G31" s="55">
        <f>'Flx Opr.'!E27</f>
        <v>0</v>
      </c>
      <c r="H31" s="55">
        <f>'Flx Opr.'!F27</f>
        <v>0</v>
      </c>
      <c r="I31" s="55">
        <f>'Flx Opr.'!G27</f>
        <v>0</v>
      </c>
      <c r="J31" s="55">
        <f>'Flx Opr.'!H27</f>
        <v>0</v>
      </c>
      <c r="K31" s="55">
        <f>'Flx Opr.'!I27</f>
        <v>0</v>
      </c>
      <c r="L31" s="55">
        <f>'Flx Opr.'!J27</f>
        <v>0</v>
      </c>
      <c r="M31" s="55">
        <f>'Flx Opr.'!K27</f>
        <v>0</v>
      </c>
      <c r="N31" s="55">
        <f>'Flx Opr.'!L27</f>
        <v>0</v>
      </c>
      <c r="O31" s="55">
        <f>'Flx Opr.'!M27</f>
        <v>0</v>
      </c>
      <c r="P31" s="55">
        <f t="shared" ref="P31:P39" si="21">SUM(D31:O31)</f>
        <v>0</v>
      </c>
    </row>
    <row r="32" spans="2:16" x14ac:dyDescent="0.25">
      <c r="B32" s="64" t="s">
        <v>1213</v>
      </c>
      <c r="C32" s="1" t="s">
        <v>129</v>
      </c>
      <c r="D32" s="55">
        <f>'Flx Opr.'!B22</f>
        <v>0</v>
      </c>
      <c r="E32" s="55">
        <f>'Flx Opr.'!C22</f>
        <v>0</v>
      </c>
      <c r="F32" s="55">
        <f>'Flx Opr.'!D22</f>
        <v>0</v>
      </c>
      <c r="G32" s="55">
        <f>'Flx Opr.'!E22</f>
        <v>0</v>
      </c>
      <c r="H32" s="55">
        <f>'Flx Opr.'!F22</f>
        <v>0</v>
      </c>
      <c r="I32" s="55">
        <f>'Flx Opr.'!G22</f>
        <v>0</v>
      </c>
      <c r="J32" s="55">
        <f>'Flx Opr.'!H22</f>
        <v>0</v>
      </c>
      <c r="K32" s="55">
        <f>'Flx Opr.'!I22</f>
        <v>0</v>
      </c>
      <c r="L32" s="55">
        <f>'Flx Opr.'!J22</f>
        <v>0</v>
      </c>
      <c r="M32" s="55">
        <f>'Flx Opr.'!K22</f>
        <v>0</v>
      </c>
      <c r="N32" s="55">
        <f>'Flx Opr.'!L22</f>
        <v>0</v>
      </c>
      <c r="O32" s="55">
        <f>'Flx Opr.'!M22</f>
        <v>0</v>
      </c>
      <c r="P32" s="55">
        <f t="shared" si="21"/>
        <v>0</v>
      </c>
    </row>
    <row r="33" spans="2:16" x14ac:dyDescent="0.25">
      <c r="B33" s="64" t="s">
        <v>1213</v>
      </c>
      <c r="C33" s="1" t="s">
        <v>1222</v>
      </c>
      <c r="D33" s="55">
        <f>'Flx Opr.'!B26</f>
        <v>0</v>
      </c>
      <c r="E33" s="55">
        <f>'Flx Opr.'!C26</f>
        <v>0</v>
      </c>
      <c r="F33" s="55">
        <f>'Flx Opr.'!D26</f>
        <v>0</v>
      </c>
      <c r="G33" s="55">
        <f>'Flx Opr.'!E26</f>
        <v>0</v>
      </c>
      <c r="H33" s="55">
        <f>'Flx Opr.'!F26</f>
        <v>0</v>
      </c>
      <c r="I33" s="55">
        <f>'Flx Opr.'!G26</f>
        <v>0</v>
      </c>
      <c r="J33" s="55">
        <f>'Flx Opr.'!H26</f>
        <v>0</v>
      </c>
      <c r="K33" s="55">
        <f>'Flx Opr.'!I26</f>
        <v>0</v>
      </c>
      <c r="L33" s="55">
        <f>'Flx Opr.'!J26</f>
        <v>0</v>
      </c>
      <c r="M33" s="55">
        <f>'Flx Opr.'!K26</f>
        <v>0</v>
      </c>
      <c r="N33" s="55">
        <f>'Flx Opr.'!L26</f>
        <v>0</v>
      </c>
      <c r="O33" s="55">
        <f>'Flx Opr.'!M26</f>
        <v>0</v>
      </c>
      <c r="P33" s="55">
        <f t="shared" si="21"/>
        <v>0</v>
      </c>
    </row>
    <row r="34" spans="2:16" x14ac:dyDescent="0.25">
      <c r="B34" s="64" t="s">
        <v>1213</v>
      </c>
      <c r="C34" s="1" t="s">
        <v>130</v>
      </c>
      <c r="D34" s="55">
        <f>'Flx Opr.'!B23</f>
        <v>0</v>
      </c>
      <c r="E34" s="55">
        <f>'Flx Opr.'!C23</f>
        <v>0</v>
      </c>
      <c r="F34" s="55">
        <f>'Flx Opr.'!D23</f>
        <v>0</v>
      </c>
      <c r="G34" s="55">
        <f>'Flx Opr.'!E23</f>
        <v>0</v>
      </c>
      <c r="H34" s="55">
        <f>'Flx Opr.'!F23</f>
        <v>0</v>
      </c>
      <c r="I34" s="55">
        <f>'Flx Opr.'!G23</f>
        <v>0</v>
      </c>
      <c r="J34" s="55">
        <f>'Flx Opr.'!H23</f>
        <v>0</v>
      </c>
      <c r="K34" s="55">
        <f>'Flx Opr.'!I23</f>
        <v>0</v>
      </c>
      <c r="L34" s="55">
        <f>'Flx Opr.'!J23</f>
        <v>0</v>
      </c>
      <c r="M34" s="55">
        <f>'Flx Opr.'!K23</f>
        <v>0</v>
      </c>
      <c r="N34" s="55">
        <f>'Flx Opr.'!L23</f>
        <v>0</v>
      </c>
      <c r="O34" s="55">
        <f>'Flx Opr.'!M23</f>
        <v>0</v>
      </c>
      <c r="P34" s="55">
        <f t="shared" si="21"/>
        <v>0</v>
      </c>
    </row>
    <row r="35" spans="2:16" x14ac:dyDescent="0.25">
      <c r="B35" s="64" t="s">
        <v>1213</v>
      </c>
      <c r="C35" s="1" t="s">
        <v>128</v>
      </c>
      <c r="D35" s="55">
        <f>'Flx Opr.'!B21</f>
        <v>0</v>
      </c>
      <c r="E35" s="55">
        <f>'Flx Opr.'!C21</f>
        <v>0</v>
      </c>
      <c r="F35" s="55">
        <f>'Flx Opr.'!D21</f>
        <v>0</v>
      </c>
      <c r="G35" s="55">
        <f>'Flx Opr.'!E21</f>
        <v>0</v>
      </c>
      <c r="H35" s="55">
        <f>'Flx Opr.'!F21</f>
        <v>0</v>
      </c>
      <c r="I35" s="55">
        <f>'Flx Opr.'!G21</f>
        <v>0</v>
      </c>
      <c r="J35" s="55">
        <f>'Flx Opr.'!H21</f>
        <v>0</v>
      </c>
      <c r="K35" s="55">
        <f>'Flx Opr.'!I21</f>
        <v>0</v>
      </c>
      <c r="L35" s="55">
        <f>'Flx Opr.'!J21</f>
        <v>0</v>
      </c>
      <c r="M35" s="55">
        <f>'Flx Opr.'!K21</f>
        <v>0</v>
      </c>
      <c r="N35" s="55">
        <f>'Flx Opr.'!L21</f>
        <v>0</v>
      </c>
      <c r="O35" s="55">
        <f>'Flx Opr.'!M21</f>
        <v>0</v>
      </c>
      <c r="P35" s="55">
        <f t="shared" si="21"/>
        <v>0</v>
      </c>
    </row>
    <row r="36" spans="2:16" x14ac:dyDescent="0.25">
      <c r="B36" s="64" t="s">
        <v>1213</v>
      </c>
      <c r="C36" s="1" t="s">
        <v>131</v>
      </c>
      <c r="D36" s="55">
        <f>'Flx Opr.'!B24</f>
        <v>0</v>
      </c>
      <c r="E36" s="55">
        <f>'Flx Opr.'!C24</f>
        <v>0</v>
      </c>
      <c r="F36" s="55">
        <f>'Flx Opr.'!D24</f>
        <v>0</v>
      </c>
      <c r="G36" s="55">
        <f>'Flx Opr.'!E24</f>
        <v>0</v>
      </c>
      <c r="H36" s="55">
        <f>'Flx Opr.'!F24</f>
        <v>0</v>
      </c>
      <c r="I36" s="55">
        <f>'Flx Opr.'!G24</f>
        <v>0</v>
      </c>
      <c r="J36" s="55">
        <f>'Flx Opr.'!H24</f>
        <v>0</v>
      </c>
      <c r="K36" s="55">
        <f>'Flx Opr.'!I24</f>
        <v>0</v>
      </c>
      <c r="L36" s="55">
        <f>'Flx Opr.'!J24</f>
        <v>0</v>
      </c>
      <c r="M36" s="55">
        <f>'Flx Opr.'!K24</f>
        <v>0</v>
      </c>
      <c r="N36" s="55">
        <f>'Flx Opr.'!L24</f>
        <v>0</v>
      </c>
      <c r="O36" s="55">
        <f>'Flx Opr.'!M24</f>
        <v>0</v>
      </c>
      <c r="P36" s="55">
        <f t="shared" si="21"/>
        <v>0</v>
      </c>
    </row>
    <row r="37" spans="2:16" x14ac:dyDescent="0.25">
      <c r="B37" s="64" t="s">
        <v>1213</v>
      </c>
      <c r="C37" s="1" t="s">
        <v>132</v>
      </c>
      <c r="D37" s="55">
        <f>'Flx Opr.'!B25</f>
        <v>0</v>
      </c>
      <c r="E37" s="55">
        <f>'Flx Opr.'!C25</f>
        <v>0</v>
      </c>
      <c r="F37" s="55">
        <f>'Flx Opr.'!D25</f>
        <v>0</v>
      </c>
      <c r="G37" s="55">
        <f>'Flx Opr.'!E25</f>
        <v>0</v>
      </c>
      <c r="H37" s="55">
        <f>'Flx Opr.'!F25</f>
        <v>0</v>
      </c>
      <c r="I37" s="55">
        <f>'Flx Opr.'!G25</f>
        <v>0</v>
      </c>
      <c r="J37" s="55">
        <f>'Flx Opr.'!H25</f>
        <v>0</v>
      </c>
      <c r="K37" s="55">
        <f>'Flx Opr.'!I25</f>
        <v>0</v>
      </c>
      <c r="L37" s="55">
        <f>'Flx Opr.'!J25</f>
        <v>0</v>
      </c>
      <c r="M37" s="55">
        <f>'Flx Opr.'!K25</f>
        <v>0</v>
      </c>
      <c r="N37" s="55">
        <f>'Flx Opr.'!L25</f>
        <v>0</v>
      </c>
      <c r="O37" s="55">
        <f>'Flx Opr.'!M25</f>
        <v>0</v>
      </c>
      <c r="P37" s="55">
        <f t="shared" si="21"/>
        <v>0</v>
      </c>
    </row>
    <row r="38" spans="2:16" x14ac:dyDescent="0.25">
      <c r="B38" s="64" t="s">
        <v>1213</v>
      </c>
      <c r="P38" s="55">
        <f t="shared" si="21"/>
        <v>0</v>
      </c>
    </row>
    <row r="39" spans="2:16" x14ac:dyDescent="0.25">
      <c r="B39" s="64" t="s">
        <v>1213</v>
      </c>
      <c r="C39" s="1" t="s">
        <v>1221</v>
      </c>
      <c r="D39" s="55">
        <f>'Flx Opr.'!B28</f>
        <v>0</v>
      </c>
      <c r="E39" s="55">
        <f>'Flx Opr.'!C28</f>
        <v>0</v>
      </c>
      <c r="F39" s="55">
        <f>'Flx Opr.'!D28</f>
        <v>0</v>
      </c>
      <c r="G39" s="55">
        <f>'Flx Opr.'!E28</f>
        <v>0</v>
      </c>
      <c r="H39" s="55">
        <f>'Flx Opr.'!F28</f>
        <v>0</v>
      </c>
      <c r="I39" s="55">
        <f>'Flx Opr.'!G28</f>
        <v>0</v>
      </c>
      <c r="J39" s="55">
        <f>'Flx Opr.'!H28</f>
        <v>0</v>
      </c>
      <c r="K39" s="55">
        <f>'Flx Opr.'!I28</f>
        <v>0</v>
      </c>
      <c r="L39" s="55">
        <f>'Flx Opr.'!J28</f>
        <v>0</v>
      </c>
      <c r="M39" s="55">
        <f>'Flx Opr.'!K28</f>
        <v>0</v>
      </c>
      <c r="N39" s="55">
        <f>'Flx Opr.'!L28</f>
        <v>0</v>
      </c>
      <c r="O39" s="55">
        <f>'Flx Opr.'!M28</f>
        <v>0</v>
      </c>
      <c r="P39" s="55">
        <f t="shared" si="21"/>
        <v>0</v>
      </c>
    </row>
    <row r="40" spans="2:16" x14ac:dyDescent="0.25">
      <c r="D40" s="67">
        <f>SUM(D31:D39)</f>
        <v>0</v>
      </c>
      <c r="E40" s="67">
        <f t="shared" ref="E40:P40" si="22">SUM(E31:E39)</f>
        <v>0</v>
      </c>
      <c r="F40" s="67">
        <f t="shared" si="22"/>
        <v>0</v>
      </c>
      <c r="G40" s="67">
        <f t="shared" si="22"/>
        <v>0</v>
      </c>
      <c r="H40" s="67">
        <f t="shared" si="22"/>
        <v>0</v>
      </c>
      <c r="I40" s="67">
        <f t="shared" si="22"/>
        <v>0</v>
      </c>
      <c r="J40" s="67">
        <f t="shared" si="22"/>
        <v>0</v>
      </c>
      <c r="K40" s="67">
        <f t="shared" si="22"/>
        <v>0</v>
      </c>
      <c r="L40" s="67">
        <f t="shared" si="22"/>
        <v>0</v>
      </c>
      <c r="M40" s="67">
        <f t="shared" si="22"/>
        <v>0</v>
      </c>
      <c r="N40" s="67">
        <f t="shared" si="22"/>
        <v>0</v>
      </c>
      <c r="O40" s="67">
        <f t="shared" si="22"/>
        <v>0</v>
      </c>
      <c r="P40" s="67">
        <f t="shared" si="22"/>
        <v>0</v>
      </c>
    </row>
    <row r="41" spans="2:16" x14ac:dyDescent="0.25">
      <c r="B41" s="64" t="s">
        <v>1215</v>
      </c>
      <c r="C41" s="1" t="s">
        <v>959</v>
      </c>
      <c r="D41" s="55">
        <f>'Flx Cx.'!C22</f>
        <v>23375.100000000002</v>
      </c>
      <c r="E41" s="55">
        <f>'Flx Cx.'!D22</f>
        <v>0</v>
      </c>
      <c r="F41" s="55">
        <f>'Flx Cx.'!E22</f>
        <v>0</v>
      </c>
      <c r="G41" s="55">
        <f>'Flx Cx.'!F22</f>
        <v>0</v>
      </c>
      <c r="H41" s="55">
        <f>'Flx Cx.'!G22</f>
        <v>89593.45</v>
      </c>
      <c r="I41" s="55">
        <f>'Flx Cx.'!H22</f>
        <v>710761.91</v>
      </c>
      <c r="J41" s="55">
        <f>'Flx Cx.'!I22</f>
        <v>185478.91</v>
      </c>
      <c r="K41" s="55">
        <f>'Flx Cx.'!J22</f>
        <v>324852.47000000003</v>
      </c>
      <c r="L41" s="55">
        <f>'Flx Cx.'!K22</f>
        <v>562802.9</v>
      </c>
      <c r="M41" s="55">
        <f>'Flx Cx.'!L22</f>
        <v>981394.23</v>
      </c>
      <c r="N41" s="55">
        <f>'Flx Cx.'!M22</f>
        <v>636792.91</v>
      </c>
      <c r="O41" s="55">
        <f>'Flx Cx.'!N22</f>
        <v>996038.57</v>
      </c>
      <c r="P41" s="55">
        <f t="shared" ref="P41" si="23">SUM(D41:O41)</f>
        <v>4511090.45</v>
      </c>
    </row>
    <row r="42" spans="2:16" ht="15.75" thickBot="1" x14ac:dyDescent="0.3">
      <c r="C42" s="2" t="s">
        <v>1216</v>
      </c>
      <c r="D42" s="63">
        <f t="shared" ref="D42" si="24">D40-D41</f>
        <v>-23375.100000000002</v>
      </c>
      <c r="E42" s="63">
        <f t="shared" ref="E42" si="25">E40-E41</f>
        <v>0</v>
      </c>
      <c r="F42" s="63">
        <f t="shared" ref="F42" si="26">F40-F41</f>
        <v>0</v>
      </c>
      <c r="G42" s="63">
        <f t="shared" ref="G42" si="27">G40-G41</f>
        <v>0</v>
      </c>
      <c r="H42" s="63">
        <f t="shared" ref="H42" si="28">H40-H41</f>
        <v>-89593.45</v>
      </c>
      <c r="I42" s="63">
        <f t="shared" ref="I42" si="29">I40-I41</f>
        <v>-710761.91</v>
      </c>
      <c r="J42" s="63">
        <f t="shared" ref="J42" si="30">J40-J41</f>
        <v>-185478.91</v>
      </c>
      <c r="K42" s="63">
        <f t="shared" ref="K42" si="31">K40-K41</f>
        <v>-324852.47000000003</v>
      </c>
      <c r="L42" s="63">
        <f t="shared" ref="L42" si="32">L40-L41</f>
        <v>-562802.9</v>
      </c>
      <c r="M42" s="63">
        <f t="shared" ref="M42" si="33">M40-M41</f>
        <v>-981394.23</v>
      </c>
      <c r="N42" s="63">
        <f t="shared" ref="N42" si="34">N40-N41</f>
        <v>-636792.91</v>
      </c>
      <c r="O42" s="63">
        <f t="shared" ref="O42:P42" si="35">O40-O41</f>
        <v>-996038.57</v>
      </c>
      <c r="P42" s="63">
        <f t="shared" si="35"/>
        <v>-4511090.45</v>
      </c>
    </row>
    <row r="43" spans="2:16" ht="15.75" thickTop="1" x14ac:dyDescent="0.25"/>
    <row r="44" spans="2:16" x14ac:dyDescent="0.25">
      <c r="B44" s="64" t="s">
        <v>1213</v>
      </c>
      <c r="C44" s="1" t="s">
        <v>135</v>
      </c>
      <c r="D44" s="55">
        <f>'Flx Opr.'!B37</f>
        <v>0</v>
      </c>
      <c r="E44" s="55">
        <f>'Flx Opr.'!C37</f>
        <v>0</v>
      </c>
      <c r="F44" s="55">
        <f>'Flx Opr.'!D37</f>
        <v>0</v>
      </c>
      <c r="G44" s="55">
        <f>'Flx Opr.'!E37</f>
        <v>0</v>
      </c>
      <c r="H44" s="55">
        <f>'Flx Opr.'!F37</f>
        <v>0</v>
      </c>
      <c r="I44" s="55">
        <f>'Flx Opr.'!G37</f>
        <v>0</v>
      </c>
      <c r="J44" s="55">
        <f>'Flx Opr.'!H37</f>
        <v>0</v>
      </c>
      <c r="K44" s="55">
        <f>'Flx Opr.'!I37</f>
        <v>0</v>
      </c>
      <c r="L44" s="55">
        <f>'Flx Opr.'!J37</f>
        <v>0</v>
      </c>
      <c r="M44" s="55">
        <f>'Flx Opr.'!K37</f>
        <v>0</v>
      </c>
      <c r="N44" s="55">
        <f>'Flx Opr.'!L37</f>
        <v>0</v>
      </c>
      <c r="O44" s="55">
        <f>'Flx Opr.'!M37</f>
        <v>0</v>
      </c>
      <c r="P44" s="55">
        <f t="shared" ref="P44:P45" si="36">SUM(D44:O44)</f>
        <v>0</v>
      </c>
    </row>
    <row r="45" spans="2:16" x14ac:dyDescent="0.25">
      <c r="B45" s="64" t="s">
        <v>1215</v>
      </c>
      <c r="C45" s="1" t="s">
        <v>607</v>
      </c>
      <c r="D45" s="55">
        <f>'Flx Cx.'!C30</f>
        <v>0</v>
      </c>
      <c r="E45" s="55">
        <f>'Flx Cx.'!D30</f>
        <v>0</v>
      </c>
      <c r="F45" s="55">
        <f>'Flx Cx.'!E30</f>
        <v>0</v>
      </c>
      <c r="G45" s="55">
        <f>'Flx Cx.'!F30</f>
        <v>0</v>
      </c>
      <c r="H45" s="55">
        <f>'Flx Cx.'!G30</f>
        <v>0</v>
      </c>
      <c r="I45" s="55">
        <f>'Flx Cx.'!H30</f>
        <v>0</v>
      </c>
      <c r="J45" s="55">
        <f>'Flx Cx.'!I30</f>
        <v>0</v>
      </c>
      <c r="K45" s="55">
        <f>'Flx Cx.'!J30</f>
        <v>0</v>
      </c>
      <c r="L45" s="55">
        <f>'Flx Cx.'!K30</f>
        <v>0</v>
      </c>
      <c r="M45" s="55">
        <f>'Flx Cx.'!L30</f>
        <v>0</v>
      </c>
      <c r="N45" s="55">
        <f>'Flx Cx.'!M30</f>
        <v>0</v>
      </c>
      <c r="O45" s="55">
        <f>'Flx Cx.'!N30</f>
        <v>0</v>
      </c>
      <c r="P45" s="55">
        <f t="shared" si="36"/>
        <v>0</v>
      </c>
    </row>
    <row r="46" spans="2:16" ht="15.75" thickBot="1" x14ac:dyDescent="0.3">
      <c r="C46" s="2" t="s">
        <v>1216</v>
      </c>
      <c r="D46" s="63">
        <f t="shared" ref="D46" si="37">D44-D45</f>
        <v>0</v>
      </c>
      <c r="E46" s="63">
        <f t="shared" ref="E46" si="38">E44-E45</f>
        <v>0</v>
      </c>
      <c r="F46" s="63">
        <f t="shared" ref="F46" si="39">F44-F45</f>
        <v>0</v>
      </c>
      <c r="G46" s="63">
        <f t="shared" ref="G46" si="40">G44-G45</f>
        <v>0</v>
      </c>
      <c r="H46" s="63">
        <f t="shared" ref="H46" si="41">H44-H45</f>
        <v>0</v>
      </c>
      <c r="I46" s="63">
        <f t="shared" ref="I46" si="42">I44-I45</f>
        <v>0</v>
      </c>
      <c r="J46" s="63">
        <f t="shared" ref="J46" si="43">J44-J45</f>
        <v>0</v>
      </c>
      <c r="K46" s="63">
        <f t="shared" ref="K46" si="44">K44-K45</f>
        <v>0</v>
      </c>
      <c r="L46" s="63">
        <f t="shared" ref="L46" si="45">L44-L45</f>
        <v>0</v>
      </c>
      <c r="M46" s="63">
        <f t="shared" ref="M46" si="46">M44-M45</f>
        <v>0</v>
      </c>
      <c r="N46" s="63">
        <f t="shared" ref="N46" si="47">N44-N45</f>
        <v>0</v>
      </c>
      <c r="O46" s="63">
        <f t="shared" ref="O46" si="48">O44-O45</f>
        <v>0</v>
      </c>
      <c r="P46" s="63">
        <f t="shared" ref="P46" si="49">P44-P45</f>
        <v>0</v>
      </c>
    </row>
    <row r="47" spans="2:16" ht="15.75" thickTop="1" x14ac:dyDescent="0.25"/>
    <row r="48" spans="2:16" x14ac:dyDescent="0.25">
      <c r="B48" s="64" t="s">
        <v>1213</v>
      </c>
      <c r="C48" s="1" t="s">
        <v>133</v>
      </c>
      <c r="D48" s="55">
        <f>'Flx Opr.'!B34</f>
        <v>0</v>
      </c>
      <c r="E48" s="55">
        <f>'Flx Opr.'!C34</f>
        <v>0</v>
      </c>
      <c r="F48" s="55">
        <f>'Flx Opr.'!D34</f>
        <v>0</v>
      </c>
      <c r="G48" s="55">
        <f>'Flx Opr.'!E34</f>
        <v>0</v>
      </c>
      <c r="H48" s="55">
        <f>'Flx Opr.'!F34</f>
        <v>0</v>
      </c>
      <c r="I48" s="55">
        <f>'Flx Opr.'!G34</f>
        <v>0</v>
      </c>
      <c r="J48" s="55">
        <f>'Flx Opr.'!H34</f>
        <v>0</v>
      </c>
      <c r="K48" s="55">
        <f>'Flx Opr.'!I34</f>
        <v>0</v>
      </c>
      <c r="L48" s="55">
        <f>'Flx Opr.'!J34</f>
        <v>0</v>
      </c>
      <c r="M48" s="55">
        <f>'Flx Opr.'!K34</f>
        <v>0</v>
      </c>
      <c r="N48" s="55">
        <f>'Flx Opr.'!L34</f>
        <v>0</v>
      </c>
      <c r="O48" s="55">
        <f>'Flx Opr.'!M34</f>
        <v>0</v>
      </c>
      <c r="P48" s="55">
        <f t="shared" ref="P48:P50" si="50">SUM(D48:O48)</f>
        <v>0</v>
      </c>
    </row>
    <row r="49" spans="2:16" x14ac:dyDescent="0.25">
      <c r="B49" s="64" t="s">
        <v>1213</v>
      </c>
      <c r="C49" s="1" t="s">
        <v>134</v>
      </c>
      <c r="D49" s="55">
        <f>'Flx Opr.'!B35</f>
        <v>0</v>
      </c>
      <c r="E49" s="55">
        <f>'Flx Opr.'!C35</f>
        <v>0</v>
      </c>
      <c r="F49" s="55">
        <f>'Flx Opr.'!D35</f>
        <v>0</v>
      </c>
      <c r="G49" s="55">
        <f>'Flx Opr.'!E35</f>
        <v>0</v>
      </c>
      <c r="H49" s="55">
        <f>'Flx Opr.'!F35</f>
        <v>0</v>
      </c>
      <c r="I49" s="55">
        <f>'Flx Opr.'!G35</f>
        <v>0</v>
      </c>
      <c r="J49" s="55">
        <f>'Flx Opr.'!H35</f>
        <v>0</v>
      </c>
      <c r="K49" s="55">
        <f>'Flx Opr.'!I35</f>
        <v>0</v>
      </c>
      <c r="L49" s="55">
        <f>'Flx Opr.'!J35</f>
        <v>0</v>
      </c>
      <c r="M49" s="55">
        <f>'Flx Opr.'!K35</f>
        <v>0</v>
      </c>
      <c r="N49" s="55">
        <f>'Flx Opr.'!L35</f>
        <v>0</v>
      </c>
      <c r="O49" s="55">
        <f>'Flx Opr.'!M35</f>
        <v>0</v>
      </c>
      <c r="P49" s="55">
        <f t="shared" si="50"/>
        <v>0</v>
      </c>
    </row>
    <row r="50" spans="2:16" x14ac:dyDescent="0.25">
      <c r="B50" s="64" t="s">
        <v>1213</v>
      </c>
      <c r="C50" s="1" t="s">
        <v>1223</v>
      </c>
      <c r="D50" s="55">
        <f>'Flx Opr.'!B36</f>
        <v>0</v>
      </c>
      <c r="E50" s="55">
        <f>'Flx Opr.'!C36</f>
        <v>0</v>
      </c>
      <c r="F50" s="55">
        <f>'Flx Opr.'!D36</f>
        <v>0</v>
      </c>
      <c r="G50" s="55">
        <f>'Flx Opr.'!E36</f>
        <v>0</v>
      </c>
      <c r="H50" s="55">
        <f>'Flx Opr.'!F36</f>
        <v>0</v>
      </c>
      <c r="I50" s="55">
        <f>'Flx Opr.'!G36</f>
        <v>0</v>
      </c>
      <c r="J50" s="55">
        <f>'Flx Opr.'!H36</f>
        <v>0</v>
      </c>
      <c r="K50" s="55">
        <f>'Flx Opr.'!I36</f>
        <v>0</v>
      </c>
      <c r="L50" s="55">
        <f>'Flx Opr.'!J36</f>
        <v>0</v>
      </c>
      <c r="M50" s="55">
        <f>'Flx Opr.'!K36</f>
        <v>0</v>
      </c>
      <c r="N50" s="55">
        <f>'Flx Opr.'!L36</f>
        <v>0</v>
      </c>
      <c r="O50" s="55">
        <f>'Flx Opr.'!M36</f>
        <v>0</v>
      </c>
      <c r="P50" s="55">
        <f t="shared" si="50"/>
        <v>0</v>
      </c>
    </row>
    <row r="51" spans="2:16" x14ac:dyDescent="0.25">
      <c r="D51" s="67">
        <f>SUM(D48:D50)</f>
        <v>0</v>
      </c>
      <c r="E51" s="67">
        <f t="shared" ref="E51:O51" si="51">SUM(E48:E50)</f>
        <v>0</v>
      </c>
      <c r="F51" s="67">
        <f t="shared" si="51"/>
        <v>0</v>
      </c>
      <c r="G51" s="67">
        <f t="shared" si="51"/>
        <v>0</v>
      </c>
      <c r="H51" s="67">
        <f t="shared" si="51"/>
        <v>0</v>
      </c>
      <c r="I51" s="67">
        <f t="shared" si="51"/>
        <v>0</v>
      </c>
      <c r="J51" s="67">
        <f t="shared" si="51"/>
        <v>0</v>
      </c>
      <c r="K51" s="67">
        <f t="shared" si="51"/>
        <v>0</v>
      </c>
      <c r="L51" s="67">
        <f t="shared" si="51"/>
        <v>0</v>
      </c>
      <c r="M51" s="67">
        <f t="shared" si="51"/>
        <v>0</v>
      </c>
      <c r="N51" s="67">
        <f t="shared" si="51"/>
        <v>0</v>
      </c>
      <c r="O51" s="67">
        <f t="shared" si="51"/>
        <v>0</v>
      </c>
      <c r="P51" s="67">
        <f>SUM(P48:P50)</f>
        <v>0</v>
      </c>
    </row>
    <row r="52" spans="2:16" x14ac:dyDescent="0.25">
      <c r="B52" s="64" t="s">
        <v>1215</v>
      </c>
      <c r="C52" s="1" t="s">
        <v>566</v>
      </c>
      <c r="D52" s="55" t="e">
        <f>'Flx Cx.'!#REF!</f>
        <v>#REF!</v>
      </c>
      <c r="E52" s="55" t="e">
        <f>'Flx Cx.'!#REF!</f>
        <v>#REF!</v>
      </c>
      <c r="F52" s="55" t="e">
        <f>'Flx Cx.'!#REF!</f>
        <v>#REF!</v>
      </c>
      <c r="G52" s="55" t="e">
        <f>'Flx Cx.'!#REF!</f>
        <v>#REF!</v>
      </c>
      <c r="H52" s="55" t="e">
        <f>'Flx Cx.'!#REF!</f>
        <v>#REF!</v>
      </c>
      <c r="I52" s="55" t="e">
        <f>'Flx Cx.'!#REF!</f>
        <v>#REF!</v>
      </c>
      <c r="J52" s="55" t="e">
        <f>'Flx Cx.'!#REF!</f>
        <v>#REF!</v>
      </c>
      <c r="K52" s="55" t="e">
        <f>'Flx Cx.'!#REF!</f>
        <v>#REF!</v>
      </c>
      <c r="L52" s="55" t="e">
        <f>'Flx Cx.'!#REF!</f>
        <v>#REF!</v>
      </c>
      <c r="M52" s="55" t="e">
        <f>'Flx Cx.'!#REF!</f>
        <v>#REF!</v>
      </c>
      <c r="N52" s="55" t="e">
        <f>'Flx Cx.'!#REF!</f>
        <v>#REF!</v>
      </c>
      <c r="O52" s="55" t="e">
        <f>'Flx Cx.'!#REF!</f>
        <v>#REF!</v>
      </c>
      <c r="P52" s="55" t="e">
        <f t="shared" ref="P52" si="52">SUM(D52:O52)</f>
        <v>#REF!</v>
      </c>
    </row>
    <row r="53" spans="2:16" ht="15.75" thickBot="1" x14ac:dyDescent="0.3">
      <c r="C53" s="2" t="s">
        <v>1216</v>
      </c>
      <c r="D53" s="63" t="e">
        <f t="shared" ref="D53" si="53">D51-D52</f>
        <v>#REF!</v>
      </c>
      <c r="E53" s="63" t="e">
        <f t="shared" ref="E53" si="54">E51-E52</f>
        <v>#REF!</v>
      </c>
      <c r="F53" s="63" t="e">
        <f t="shared" ref="F53" si="55">F51-F52</f>
        <v>#REF!</v>
      </c>
      <c r="G53" s="63" t="e">
        <f t="shared" ref="G53" si="56">G51-G52</f>
        <v>#REF!</v>
      </c>
      <c r="H53" s="63" t="e">
        <f t="shared" ref="H53" si="57">H51-H52</f>
        <v>#REF!</v>
      </c>
      <c r="I53" s="63" t="e">
        <f t="shared" ref="I53" si="58">I51-I52</f>
        <v>#REF!</v>
      </c>
      <c r="J53" s="63" t="e">
        <f t="shared" ref="J53" si="59">J51-J52</f>
        <v>#REF!</v>
      </c>
      <c r="K53" s="63" t="e">
        <f t="shared" ref="K53" si="60">K51-K52</f>
        <v>#REF!</v>
      </c>
      <c r="L53" s="63" t="e">
        <f t="shared" ref="L53" si="61">L51-L52</f>
        <v>#REF!</v>
      </c>
      <c r="M53" s="63" t="e">
        <f t="shared" ref="M53" si="62">M51-M52</f>
        <v>#REF!</v>
      </c>
      <c r="N53" s="63" t="e">
        <f t="shared" ref="N53" si="63">N51-N52</f>
        <v>#REF!</v>
      </c>
      <c r="O53" s="63" t="e">
        <f t="shared" ref="O53:P53" si="64">O51-O52</f>
        <v>#REF!</v>
      </c>
      <c r="P53" s="63" t="e">
        <f t="shared" si="64"/>
        <v>#REF!</v>
      </c>
    </row>
    <row r="54" spans="2:16" ht="15.75" thickTop="1" x14ac:dyDescent="0.25"/>
    <row r="55" spans="2:16" x14ac:dyDescent="0.25">
      <c r="B55" s="64" t="s">
        <v>1213</v>
      </c>
      <c r="C55" s="1" t="s">
        <v>964</v>
      </c>
      <c r="D55" s="55">
        <f>'Flx Opr.'!B30</f>
        <v>0</v>
      </c>
      <c r="E55" s="55">
        <f>'Flx Opr.'!C30</f>
        <v>0</v>
      </c>
      <c r="F55" s="55">
        <f>'Flx Opr.'!D30</f>
        <v>0</v>
      </c>
      <c r="G55" s="55">
        <f>'Flx Opr.'!E30</f>
        <v>0</v>
      </c>
      <c r="H55" s="55">
        <f>'Flx Opr.'!F30</f>
        <v>0</v>
      </c>
      <c r="I55" s="55">
        <f>'Flx Opr.'!G30</f>
        <v>0</v>
      </c>
      <c r="J55" s="55">
        <f>'Flx Opr.'!H30</f>
        <v>0</v>
      </c>
      <c r="K55" s="55">
        <f>'Flx Opr.'!I30</f>
        <v>0</v>
      </c>
      <c r="L55" s="55">
        <f>'Flx Opr.'!J30</f>
        <v>0</v>
      </c>
      <c r="M55" s="55">
        <f>'Flx Opr.'!K30</f>
        <v>0</v>
      </c>
      <c r="N55" s="55">
        <f>'Flx Opr.'!L30</f>
        <v>0</v>
      </c>
      <c r="O55" s="55">
        <f>'Flx Opr.'!M30</f>
        <v>0</v>
      </c>
      <c r="P55" s="55">
        <f t="shared" ref="P55:P56" si="65">SUM(D55:O55)</f>
        <v>0</v>
      </c>
    </row>
    <row r="56" spans="2:16" x14ac:dyDescent="0.25">
      <c r="B56" s="64" t="s">
        <v>1215</v>
      </c>
      <c r="C56" s="1" t="s">
        <v>964</v>
      </c>
      <c r="D56" s="55" t="e">
        <f>'Flx Cx.'!#REF!</f>
        <v>#REF!</v>
      </c>
      <c r="E56" s="55" t="e">
        <f>'Flx Cx.'!#REF!</f>
        <v>#REF!</v>
      </c>
      <c r="F56" s="55" t="e">
        <f>'Flx Cx.'!#REF!</f>
        <v>#REF!</v>
      </c>
      <c r="G56" s="55" t="e">
        <f>'Flx Cx.'!#REF!</f>
        <v>#REF!</v>
      </c>
      <c r="H56" s="55" t="e">
        <f>'Flx Cx.'!#REF!</f>
        <v>#REF!</v>
      </c>
      <c r="I56" s="55" t="e">
        <f>'Flx Cx.'!#REF!</f>
        <v>#REF!</v>
      </c>
      <c r="J56" s="55" t="e">
        <f>'Flx Cx.'!#REF!</f>
        <v>#REF!</v>
      </c>
      <c r="K56" s="55" t="e">
        <f>'Flx Cx.'!#REF!</f>
        <v>#REF!</v>
      </c>
      <c r="L56" s="55" t="e">
        <f>'Flx Cx.'!#REF!</f>
        <v>#REF!</v>
      </c>
      <c r="M56" s="55" t="e">
        <f>'Flx Cx.'!#REF!</f>
        <v>#REF!</v>
      </c>
      <c r="N56" s="55" t="e">
        <f>'Flx Cx.'!#REF!</f>
        <v>#REF!</v>
      </c>
      <c r="O56" s="55" t="e">
        <f>'Flx Cx.'!#REF!</f>
        <v>#REF!</v>
      </c>
      <c r="P56" s="55" t="e">
        <f t="shared" si="65"/>
        <v>#REF!</v>
      </c>
    </row>
    <row r="57" spans="2:16" ht="15.75" thickBot="1" x14ac:dyDescent="0.3">
      <c r="C57" s="2" t="s">
        <v>1216</v>
      </c>
      <c r="D57" s="63" t="e">
        <f t="shared" ref="D57" si="66">D55-D56</f>
        <v>#REF!</v>
      </c>
      <c r="E57" s="63" t="e">
        <f t="shared" ref="E57" si="67">E55-E56</f>
        <v>#REF!</v>
      </c>
      <c r="F57" s="63" t="e">
        <f t="shared" ref="F57" si="68">F55-F56</f>
        <v>#REF!</v>
      </c>
      <c r="G57" s="63" t="e">
        <f t="shared" ref="G57" si="69">G55-G56</f>
        <v>#REF!</v>
      </c>
      <c r="H57" s="63" t="e">
        <f t="shared" ref="H57" si="70">H55-H56</f>
        <v>#REF!</v>
      </c>
      <c r="I57" s="63" t="e">
        <f t="shared" ref="I57" si="71">I55-I56</f>
        <v>#REF!</v>
      </c>
      <c r="J57" s="63" t="e">
        <f t="shared" ref="J57" si="72">J55-J56</f>
        <v>#REF!</v>
      </c>
      <c r="K57" s="63" t="e">
        <f t="shared" ref="K57" si="73">K55-K56</f>
        <v>#REF!</v>
      </c>
      <c r="L57" s="63" t="e">
        <f t="shared" ref="L57" si="74">L55-L56</f>
        <v>#REF!</v>
      </c>
      <c r="M57" s="63" t="e">
        <f t="shared" ref="M57" si="75">M55-M56</f>
        <v>#REF!</v>
      </c>
      <c r="N57" s="63" t="e">
        <f t="shared" ref="N57" si="76">N55-N56</f>
        <v>#REF!</v>
      </c>
      <c r="O57" s="63" t="e">
        <f t="shared" ref="O57:P57" si="77">O55-O56</f>
        <v>#REF!</v>
      </c>
      <c r="P57" s="63" t="e">
        <f t="shared" si="77"/>
        <v>#REF!</v>
      </c>
    </row>
    <row r="58" spans="2:16" ht="15.75" thickTop="1" x14ac:dyDescent="0.25"/>
    <row r="59" spans="2:16" x14ac:dyDescent="0.25">
      <c r="B59" s="64" t="s">
        <v>1213</v>
      </c>
      <c r="C59" s="1" t="s">
        <v>963</v>
      </c>
      <c r="D59" s="55">
        <f>'Flx Opr.'!B31</f>
        <v>0</v>
      </c>
      <c r="E59" s="55">
        <f>'Flx Opr.'!C31</f>
        <v>0</v>
      </c>
      <c r="F59" s="55">
        <f>'Flx Opr.'!D31</f>
        <v>0</v>
      </c>
      <c r="G59" s="55">
        <f>'Flx Opr.'!E31</f>
        <v>0</v>
      </c>
      <c r="H59" s="55">
        <f>'Flx Opr.'!F31</f>
        <v>0</v>
      </c>
      <c r="I59" s="55">
        <f>'Flx Opr.'!G31</f>
        <v>0</v>
      </c>
      <c r="J59" s="55">
        <f>'Flx Opr.'!H31</f>
        <v>0</v>
      </c>
      <c r="K59" s="55">
        <f>'Flx Opr.'!I31</f>
        <v>0</v>
      </c>
      <c r="L59" s="55">
        <f>'Flx Opr.'!J31</f>
        <v>0</v>
      </c>
      <c r="M59" s="55">
        <f>'Flx Opr.'!K31</f>
        <v>0</v>
      </c>
      <c r="N59" s="55">
        <f>'Flx Opr.'!L31</f>
        <v>0</v>
      </c>
      <c r="O59" s="55">
        <f>'Flx Opr.'!M31</f>
        <v>0</v>
      </c>
      <c r="P59" s="55">
        <f t="shared" ref="P59:P60" si="78">SUM(D59:O59)</f>
        <v>0</v>
      </c>
    </row>
    <row r="60" spans="2:16" x14ac:dyDescent="0.25">
      <c r="B60" s="64" t="s">
        <v>1215</v>
      </c>
      <c r="C60" s="1" t="s">
        <v>963</v>
      </c>
      <c r="D60" s="55" t="e">
        <f>'Flx Cx.'!#REF!</f>
        <v>#REF!</v>
      </c>
      <c r="E60" s="103" t="e">
        <f>'Flx Cx.'!#REF!</f>
        <v>#REF!</v>
      </c>
      <c r="F60" s="55" t="e">
        <f>'Flx Cx.'!#REF!</f>
        <v>#REF!</v>
      </c>
      <c r="G60" s="55" t="e">
        <f>'Flx Cx.'!#REF!</f>
        <v>#REF!</v>
      </c>
      <c r="H60" s="55" t="e">
        <f>'Flx Cx.'!#REF!</f>
        <v>#REF!</v>
      </c>
      <c r="I60" s="55" t="e">
        <f>'Flx Cx.'!#REF!</f>
        <v>#REF!</v>
      </c>
      <c r="J60" s="55" t="e">
        <f>'Flx Cx.'!#REF!</f>
        <v>#REF!</v>
      </c>
      <c r="K60" s="55" t="e">
        <f>'Flx Cx.'!#REF!</f>
        <v>#REF!</v>
      </c>
      <c r="L60" s="55" t="e">
        <f>'Flx Cx.'!#REF!</f>
        <v>#REF!</v>
      </c>
      <c r="M60" s="55" t="e">
        <f>'Flx Cx.'!#REF!</f>
        <v>#REF!</v>
      </c>
      <c r="N60" s="55" t="e">
        <f>'Flx Cx.'!#REF!</f>
        <v>#REF!</v>
      </c>
      <c r="O60" s="55" t="e">
        <f>'Flx Cx.'!#REF!</f>
        <v>#REF!</v>
      </c>
      <c r="P60" s="55" t="e">
        <f t="shared" si="78"/>
        <v>#REF!</v>
      </c>
    </row>
    <row r="61" spans="2:16" ht="15.75" thickBot="1" x14ac:dyDescent="0.3">
      <c r="C61" s="2" t="s">
        <v>1216</v>
      </c>
      <c r="D61" s="63" t="e">
        <f t="shared" ref="D61" si="79">D59-D60</f>
        <v>#REF!</v>
      </c>
      <c r="E61" s="63" t="e">
        <f t="shared" ref="E61" si="80">E59-E60</f>
        <v>#REF!</v>
      </c>
      <c r="F61" s="63" t="e">
        <f t="shared" ref="F61" si="81">F59-F60</f>
        <v>#REF!</v>
      </c>
      <c r="G61" s="63" t="e">
        <f t="shared" ref="G61" si="82">G59-G60</f>
        <v>#REF!</v>
      </c>
      <c r="H61" s="63" t="e">
        <f t="shared" ref="H61" si="83">H59-H60</f>
        <v>#REF!</v>
      </c>
      <c r="I61" s="63" t="e">
        <f t="shared" ref="I61" si="84">I59-I60</f>
        <v>#REF!</v>
      </c>
      <c r="J61" s="63" t="e">
        <f t="shared" ref="J61" si="85">J59-J60</f>
        <v>#REF!</v>
      </c>
      <c r="K61" s="63" t="e">
        <f t="shared" ref="K61" si="86">K59-K60</f>
        <v>#REF!</v>
      </c>
      <c r="L61" s="63" t="e">
        <f t="shared" ref="L61" si="87">L59-L60</f>
        <v>#REF!</v>
      </c>
      <c r="M61" s="63" t="e">
        <f t="shared" ref="M61" si="88">M59-M60</f>
        <v>#REF!</v>
      </c>
      <c r="N61" s="63" t="e">
        <f t="shared" ref="N61" si="89">N59-N60</f>
        <v>#REF!</v>
      </c>
      <c r="O61" s="63" t="e">
        <f t="shared" ref="O61:P61" si="90">O59-O60</f>
        <v>#REF!</v>
      </c>
      <c r="P61" s="63" t="e">
        <f t="shared" si="90"/>
        <v>#REF!</v>
      </c>
    </row>
    <row r="62" spans="2:16" ht="15.75" thickTop="1" x14ac:dyDescent="0.25"/>
    <row r="63" spans="2:16" x14ac:dyDescent="0.25">
      <c r="B63" s="64" t="s">
        <v>1213</v>
      </c>
      <c r="C63" s="1" t="s">
        <v>962</v>
      </c>
      <c r="D63" s="55">
        <f>'Flx Opr.'!B32</f>
        <v>0</v>
      </c>
      <c r="E63" s="55">
        <f>'Flx Opr.'!C32</f>
        <v>0</v>
      </c>
      <c r="F63" s="55">
        <f>'Flx Opr.'!D32</f>
        <v>0</v>
      </c>
      <c r="G63" s="55">
        <f>'Flx Opr.'!E32</f>
        <v>0</v>
      </c>
      <c r="H63" s="55">
        <f>'Flx Opr.'!F32</f>
        <v>0</v>
      </c>
      <c r="I63" s="55">
        <f>'Flx Opr.'!G32</f>
        <v>0</v>
      </c>
      <c r="J63" s="55">
        <f>'Flx Opr.'!H32</f>
        <v>0</v>
      </c>
      <c r="K63" s="55">
        <f>'Flx Opr.'!I32</f>
        <v>0</v>
      </c>
      <c r="L63" s="55">
        <f>'Flx Opr.'!J32</f>
        <v>0</v>
      </c>
      <c r="M63" s="55">
        <f>'Flx Opr.'!K32</f>
        <v>0</v>
      </c>
      <c r="N63" s="55">
        <f>'Flx Opr.'!L32</f>
        <v>0</v>
      </c>
      <c r="O63" s="55">
        <f>'Flx Opr.'!M32</f>
        <v>0</v>
      </c>
      <c r="P63" s="55">
        <f t="shared" ref="P63:P64" si="91">SUM(D63:O63)</f>
        <v>0</v>
      </c>
    </row>
    <row r="64" spans="2:16" x14ac:dyDescent="0.25">
      <c r="B64" s="64" t="s">
        <v>1215</v>
      </c>
      <c r="C64" s="1" t="s">
        <v>962</v>
      </c>
      <c r="D64" s="55" t="e">
        <f>'Flx Cx.'!#REF!</f>
        <v>#REF!</v>
      </c>
      <c r="E64" s="55" t="e">
        <f>'Flx Cx.'!#REF!</f>
        <v>#REF!</v>
      </c>
      <c r="F64" s="55" t="e">
        <f>'Flx Cx.'!#REF!</f>
        <v>#REF!</v>
      </c>
      <c r="G64" s="55" t="e">
        <f>'Flx Cx.'!#REF!</f>
        <v>#REF!</v>
      </c>
      <c r="H64" s="55" t="e">
        <f>'Flx Cx.'!#REF!</f>
        <v>#REF!</v>
      </c>
      <c r="I64" s="55" t="e">
        <f>'Flx Cx.'!#REF!</f>
        <v>#REF!</v>
      </c>
      <c r="J64" s="55" t="e">
        <f>'Flx Cx.'!#REF!</f>
        <v>#REF!</v>
      </c>
      <c r="K64" s="55" t="e">
        <f>'Flx Cx.'!#REF!</f>
        <v>#REF!</v>
      </c>
      <c r="L64" s="55" t="e">
        <f>'Flx Cx.'!#REF!</f>
        <v>#REF!</v>
      </c>
      <c r="M64" s="55" t="e">
        <f>'Flx Cx.'!#REF!</f>
        <v>#REF!</v>
      </c>
      <c r="N64" s="55" t="e">
        <f>'Flx Cx.'!#REF!</f>
        <v>#REF!</v>
      </c>
      <c r="O64" s="55" t="e">
        <f>'Flx Cx.'!#REF!</f>
        <v>#REF!</v>
      </c>
      <c r="P64" s="55" t="e">
        <f t="shared" si="91"/>
        <v>#REF!</v>
      </c>
    </row>
    <row r="65" spans="3:16" ht="15.75" thickBot="1" x14ac:dyDescent="0.3">
      <c r="C65" s="2" t="s">
        <v>1216</v>
      </c>
      <c r="D65" s="63" t="e">
        <f t="shared" ref="D65" si="92">D63-D64</f>
        <v>#REF!</v>
      </c>
      <c r="E65" s="63" t="e">
        <f t="shared" ref="E65" si="93">E63-E64</f>
        <v>#REF!</v>
      </c>
      <c r="F65" s="63" t="e">
        <f t="shared" ref="F65" si="94">F63-F64</f>
        <v>#REF!</v>
      </c>
      <c r="G65" s="63" t="e">
        <f t="shared" ref="G65" si="95">G63-G64</f>
        <v>#REF!</v>
      </c>
      <c r="H65" s="63" t="e">
        <f t="shared" ref="H65" si="96">H63-H64</f>
        <v>#REF!</v>
      </c>
      <c r="I65" s="63" t="e">
        <f t="shared" ref="I65" si="97">I63-I64</f>
        <v>#REF!</v>
      </c>
      <c r="J65" s="63" t="e">
        <f t="shared" ref="J65" si="98">J63-J64</f>
        <v>#REF!</v>
      </c>
      <c r="K65" s="63" t="e">
        <f t="shared" ref="K65" si="99">K63-K64</f>
        <v>#REF!</v>
      </c>
      <c r="L65" s="63" t="e">
        <f t="shared" ref="L65" si="100">L63-L64</f>
        <v>#REF!</v>
      </c>
      <c r="M65" s="63" t="e">
        <f t="shared" ref="M65" si="101">M63-M64</f>
        <v>#REF!</v>
      </c>
      <c r="N65" s="63" t="e">
        <f t="shared" ref="N65" si="102">N63-N64</f>
        <v>#REF!</v>
      </c>
      <c r="O65" s="63" t="e">
        <f t="shared" ref="O65:P65" si="103">O63-O64</f>
        <v>#REF!</v>
      </c>
      <c r="P65" s="63" t="e">
        <f t="shared" si="103"/>
        <v>#REF!</v>
      </c>
    </row>
    <row r="66" spans="3:16" ht="15.75" thickTop="1" x14ac:dyDescent="0.25"/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16" sqref="V16"/>
    </sheetView>
  </sheetViews>
  <sheetFormatPr defaultRowHeight="15" x14ac:dyDescent="0.25"/>
  <sheetData>
    <row r="1" spans="1:1" x14ac:dyDescent="0.25">
      <c r="A1" t="s">
        <v>1272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8"/>
  <sheetViews>
    <sheetView workbookViewId="0">
      <pane ySplit="1" topLeftCell="A1048540" activePane="bottomLeft" state="frozen"/>
      <selection activeCell="A2" sqref="A2"/>
      <selection pane="bottomLeft" activeCell="H2" sqref="A2:H1048576"/>
    </sheetView>
  </sheetViews>
  <sheetFormatPr defaultRowHeight="15" x14ac:dyDescent="0.25"/>
  <cols>
    <col min="1" max="1" width="15.140625" style="1" bestFit="1" customWidth="1"/>
    <col min="2" max="2" width="9.85546875" style="1" bestFit="1" customWidth="1"/>
    <col min="3" max="3" width="84.140625" style="1" bestFit="1" customWidth="1"/>
    <col min="4" max="6" width="15.28515625" style="55" bestFit="1" customWidth="1"/>
    <col min="7" max="7" width="14.85546875" style="55" bestFit="1" customWidth="1"/>
    <col min="8" max="8" width="15.28515625" style="55" bestFit="1" customWidth="1"/>
    <col min="9" max="9" width="2" style="1" bestFit="1" customWidth="1"/>
    <col min="10" max="10" width="9.140625" style="1"/>
    <col min="11" max="11" width="13.42578125" style="1" bestFit="1" customWidth="1"/>
    <col min="12" max="12" width="9.140625" style="1"/>
    <col min="13" max="13" width="41" style="1" bestFit="1" customWidth="1"/>
    <col min="14" max="14" width="7" style="1" bestFit="1" customWidth="1"/>
    <col min="15" max="15" width="14.85546875" style="68" bestFit="1" customWidth="1"/>
    <col min="16" max="16384" width="9.140625" style="1"/>
  </cols>
  <sheetData>
    <row r="1" spans="1:25" s="2" customFormat="1" x14ac:dyDescent="0.25">
      <c r="A1" s="2" t="s">
        <v>0</v>
      </c>
      <c r="B1" s="2" t="s">
        <v>1</v>
      </c>
      <c r="C1" s="2" t="s">
        <v>2</v>
      </c>
      <c r="D1" s="104" t="s">
        <v>3</v>
      </c>
      <c r="E1" s="104" t="s">
        <v>4</v>
      </c>
      <c r="F1" s="104" t="s">
        <v>5</v>
      </c>
      <c r="G1" s="104" t="s">
        <v>6</v>
      </c>
      <c r="H1" s="104" t="s">
        <v>7</v>
      </c>
      <c r="I1" s="2" t="s">
        <v>317</v>
      </c>
      <c r="J1" s="2" t="s">
        <v>317</v>
      </c>
      <c r="K1" s="2" t="s">
        <v>317</v>
      </c>
      <c r="L1" s="2" t="s">
        <v>317</v>
      </c>
      <c r="M1" s="4" t="s">
        <v>315</v>
      </c>
      <c r="N1" s="2" t="s">
        <v>316</v>
      </c>
      <c r="O1" s="3"/>
      <c r="P1" s="2" t="s">
        <v>317</v>
      </c>
      <c r="Q1" s="2" t="s">
        <v>317</v>
      </c>
      <c r="R1" s="2" t="s">
        <v>317</v>
      </c>
      <c r="S1" s="2" t="s">
        <v>317</v>
      </c>
      <c r="T1" s="2" t="s">
        <v>317</v>
      </c>
      <c r="U1" s="2" t="s">
        <v>317</v>
      </c>
      <c r="V1" s="2" t="s">
        <v>317</v>
      </c>
      <c r="W1" s="2" t="s">
        <v>317</v>
      </c>
      <c r="X1" s="2" t="s">
        <v>317</v>
      </c>
      <c r="Y1" s="2" t="s">
        <v>317</v>
      </c>
    </row>
    <row r="2" spans="1:25" x14ac:dyDescent="0.25">
      <c r="A2"/>
      <c r="B2"/>
      <c r="C2"/>
      <c r="D2" s="105"/>
      <c r="E2" s="105"/>
      <c r="F2" s="105"/>
      <c r="G2" s="105"/>
      <c r="H2" s="105"/>
      <c r="M2" s="1" t="e">
        <f>VLOOKUP(B2,Ref.!I:K,3,0)</f>
        <v>#N/A</v>
      </c>
      <c r="N2" s="1">
        <f>LEN(A2)</f>
        <v>0</v>
      </c>
    </row>
    <row r="3" spans="1:25" x14ac:dyDescent="0.25">
      <c r="A3"/>
      <c r="B3"/>
      <c r="C3"/>
      <c r="D3" s="105"/>
      <c r="E3" s="105"/>
      <c r="F3" s="105"/>
      <c r="G3" s="105"/>
      <c r="H3" s="105"/>
      <c r="M3" s="1" t="e">
        <f>VLOOKUP(B3,Ref.!I:K,3,0)</f>
        <v>#N/A</v>
      </c>
      <c r="N3" s="1">
        <f t="shared" ref="N3:N66" si="0">LEN(A3)</f>
        <v>0</v>
      </c>
    </row>
    <row r="4" spans="1:25" x14ac:dyDescent="0.25">
      <c r="A4"/>
      <c r="B4"/>
      <c r="C4"/>
      <c r="D4" s="105"/>
      <c r="E4" s="105"/>
      <c r="F4" s="105"/>
      <c r="G4" s="105"/>
      <c r="H4" s="105"/>
      <c r="M4" s="1" t="e">
        <f>VLOOKUP(B4,Ref.!I:K,3,0)</f>
        <v>#N/A</v>
      </c>
      <c r="N4" s="1">
        <f t="shared" si="0"/>
        <v>0</v>
      </c>
    </row>
    <row r="5" spans="1:25" x14ac:dyDescent="0.25">
      <c r="A5"/>
      <c r="B5"/>
      <c r="C5"/>
      <c r="D5" s="105"/>
      <c r="E5" s="105"/>
      <c r="F5" s="105"/>
      <c r="G5" s="105"/>
      <c r="H5" s="105"/>
      <c r="M5" s="1" t="e">
        <f>VLOOKUP(B5,Ref.!I:K,3,0)</f>
        <v>#N/A</v>
      </c>
      <c r="N5" s="1">
        <f t="shared" si="0"/>
        <v>0</v>
      </c>
    </row>
    <row r="6" spans="1:25" x14ac:dyDescent="0.25">
      <c r="A6"/>
      <c r="B6"/>
      <c r="C6"/>
      <c r="D6" s="105"/>
      <c r="E6" s="105"/>
      <c r="F6" s="105"/>
      <c r="G6" s="105"/>
      <c r="H6" s="105"/>
      <c r="M6" s="1" t="e">
        <f>VLOOKUP(B6,Ref.!I:K,3,0)</f>
        <v>#N/A</v>
      </c>
      <c r="N6" s="1">
        <f t="shared" si="0"/>
        <v>0</v>
      </c>
    </row>
    <row r="7" spans="1:25" x14ac:dyDescent="0.25">
      <c r="A7"/>
      <c r="B7"/>
      <c r="C7"/>
      <c r="D7" s="105"/>
      <c r="E7" s="105"/>
      <c r="F7" s="105"/>
      <c r="G7" s="105"/>
      <c r="H7" s="105"/>
      <c r="M7" s="1" t="e">
        <f>VLOOKUP(B7,Ref.!I:K,3,0)</f>
        <v>#N/A</v>
      </c>
      <c r="N7" s="1">
        <f t="shared" si="0"/>
        <v>0</v>
      </c>
    </row>
    <row r="8" spans="1:25" x14ac:dyDescent="0.25">
      <c r="A8"/>
      <c r="B8"/>
      <c r="C8"/>
      <c r="D8" s="105"/>
      <c r="E8" s="105"/>
      <c r="F8" s="105"/>
      <c r="G8" s="105"/>
      <c r="H8" s="105"/>
      <c r="M8" s="1" t="e">
        <f>VLOOKUP(B8,Ref.!I:K,3,0)</f>
        <v>#N/A</v>
      </c>
      <c r="N8" s="1">
        <f t="shared" si="0"/>
        <v>0</v>
      </c>
    </row>
    <row r="9" spans="1:25" x14ac:dyDescent="0.25">
      <c r="A9"/>
      <c r="B9"/>
      <c r="C9"/>
      <c r="D9" s="105"/>
      <c r="E9" s="105"/>
      <c r="F9" s="105"/>
      <c r="G9" s="105"/>
      <c r="H9" s="105"/>
      <c r="M9" s="1" t="e">
        <f>VLOOKUP(B9,Ref.!I:K,3,0)</f>
        <v>#N/A</v>
      </c>
      <c r="N9" s="1">
        <f t="shared" si="0"/>
        <v>0</v>
      </c>
    </row>
    <row r="10" spans="1:25" x14ac:dyDescent="0.25">
      <c r="A10"/>
      <c r="B10"/>
      <c r="C10"/>
      <c r="D10" s="105"/>
      <c r="E10" s="105"/>
      <c r="F10" s="105"/>
      <c r="G10" s="105"/>
      <c r="H10" s="105"/>
      <c r="M10" s="1" t="e">
        <f>VLOOKUP(B10,Ref.!I:K,3,0)</f>
        <v>#N/A</v>
      </c>
      <c r="N10" s="1">
        <f t="shared" si="0"/>
        <v>0</v>
      </c>
    </row>
    <row r="11" spans="1:25" x14ac:dyDescent="0.25">
      <c r="A11"/>
      <c r="B11"/>
      <c r="C11"/>
      <c r="D11" s="105"/>
      <c r="E11" s="105"/>
      <c r="F11" s="105"/>
      <c r="G11" s="105"/>
      <c r="H11" s="105"/>
      <c r="M11" s="1" t="e">
        <f>VLOOKUP(B11,Ref.!I:K,3,0)</f>
        <v>#N/A</v>
      </c>
      <c r="N11" s="1">
        <f t="shared" si="0"/>
        <v>0</v>
      </c>
    </row>
    <row r="12" spans="1:25" x14ac:dyDescent="0.25">
      <c r="A12"/>
      <c r="B12"/>
      <c r="C12"/>
      <c r="D12" s="105"/>
      <c r="E12" s="105"/>
      <c r="F12" s="105"/>
      <c r="G12" s="105"/>
      <c r="H12" s="105"/>
      <c r="M12" s="1" t="e">
        <f>VLOOKUP(B12,Ref.!I:K,3,0)</f>
        <v>#N/A</v>
      </c>
      <c r="N12" s="1">
        <f t="shared" si="0"/>
        <v>0</v>
      </c>
    </row>
    <row r="13" spans="1:25" x14ac:dyDescent="0.25">
      <c r="A13"/>
      <c r="B13"/>
      <c r="C13"/>
      <c r="D13" s="105"/>
      <c r="E13" s="105"/>
      <c r="F13" s="105"/>
      <c r="G13" s="105"/>
      <c r="H13" s="105"/>
      <c r="M13" s="1" t="e">
        <f>VLOOKUP(B13,Ref.!I:K,3,0)</f>
        <v>#N/A</v>
      </c>
      <c r="N13" s="1">
        <f t="shared" si="0"/>
        <v>0</v>
      </c>
    </row>
    <row r="14" spans="1:25" x14ac:dyDescent="0.25">
      <c r="A14"/>
      <c r="B14"/>
      <c r="C14"/>
      <c r="D14" s="105"/>
      <c r="E14" s="105"/>
      <c r="F14" s="105"/>
      <c r="G14" s="105"/>
      <c r="H14" s="105"/>
      <c r="M14" s="1" t="e">
        <f>VLOOKUP(B14,Ref.!I:K,3,0)</f>
        <v>#N/A</v>
      </c>
      <c r="N14" s="1">
        <f t="shared" si="0"/>
        <v>0</v>
      </c>
    </row>
    <row r="15" spans="1:25" x14ac:dyDescent="0.25">
      <c r="A15"/>
      <c r="B15"/>
      <c r="C15"/>
      <c r="D15" s="105"/>
      <c r="E15" s="105"/>
      <c r="F15" s="105"/>
      <c r="G15" s="105"/>
      <c r="H15" s="105"/>
      <c r="M15" s="1" t="e">
        <f>VLOOKUP(B15,Ref.!I:K,3,0)</f>
        <v>#N/A</v>
      </c>
      <c r="N15" s="1">
        <f t="shared" si="0"/>
        <v>0</v>
      </c>
    </row>
    <row r="16" spans="1:25" x14ac:dyDescent="0.25">
      <c r="A16"/>
      <c r="B16"/>
      <c r="C16"/>
      <c r="D16" s="105"/>
      <c r="E16" s="105"/>
      <c r="F16" s="105"/>
      <c r="G16" s="105"/>
      <c r="H16" s="105"/>
      <c r="M16" s="1" t="e">
        <f>VLOOKUP(B16,Ref.!I:K,3,0)</f>
        <v>#N/A</v>
      </c>
      <c r="N16" s="1">
        <f t="shared" si="0"/>
        <v>0</v>
      </c>
    </row>
    <row r="17" spans="1:14" x14ac:dyDescent="0.25">
      <c r="A17"/>
      <c r="B17"/>
      <c r="C17"/>
      <c r="D17" s="105"/>
      <c r="E17" s="105"/>
      <c r="F17" s="105"/>
      <c r="G17" s="105"/>
      <c r="H17" s="105"/>
      <c r="M17" s="1" t="e">
        <f>VLOOKUP(B17,Ref.!I:K,3,0)</f>
        <v>#N/A</v>
      </c>
      <c r="N17" s="1">
        <f t="shared" si="0"/>
        <v>0</v>
      </c>
    </row>
    <row r="18" spans="1:14" x14ac:dyDescent="0.25">
      <c r="A18"/>
      <c r="B18"/>
      <c r="C18"/>
      <c r="D18" s="105"/>
      <c r="E18" s="105"/>
      <c r="F18" s="105"/>
      <c r="G18" s="105"/>
      <c r="H18" s="105"/>
      <c r="M18" s="1" t="e">
        <f>VLOOKUP(B18,Ref.!I:K,3,0)</f>
        <v>#N/A</v>
      </c>
      <c r="N18" s="1">
        <f t="shared" si="0"/>
        <v>0</v>
      </c>
    </row>
    <row r="19" spans="1:14" x14ac:dyDescent="0.25">
      <c r="A19"/>
      <c r="B19"/>
      <c r="C19"/>
      <c r="D19" s="105"/>
      <c r="E19" s="105"/>
      <c r="F19" s="105"/>
      <c r="G19" s="105"/>
      <c r="H19" s="105"/>
      <c r="M19" s="1" t="e">
        <f>VLOOKUP(B19,Ref.!I:K,3,0)</f>
        <v>#N/A</v>
      </c>
      <c r="N19" s="1">
        <f t="shared" si="0"/>
        <v>0</v>
      </c>
    </row>
    <row r="20" spans="1:14" x14ac:dyDescent="0.25">
      <c r="A20"/>
      <c r="B20"/>
      <c r="C20"/>
      <c r="D20" s="105"/>
      <c r="E20" s="105"/>
      <c r="F20" s="105"/>
      <c r="G20" s="105"/>
      <c r="H20" s="105"/>
      <c r="M20" s="1" t="e">
        <f>VLOOKUP(B20,Ref.!I:K,3,0)</f>
        <v>#N/A</v>
      </c>
      <c r="N20" s="1">
        <f t="shared" si="0"/>
        <v>0</v>
      </c>
    </row>
    <row r="21" spans="1:14" x14ac:dyDescent="0.25">
      <c r="A21"/>
      <c r="B21"/>
      <c r="C21"/>
      <c r="D21" s="105"/>
      <c r="E21" s="105"/>
      <c r="F21" s="105"/>
      <c r="G21" s="105"/>
      <c r="H21" s="105"/>
      <c r="M21" s="1" t="e">
        <f>VLOOKUP(B21,Ref.!I:K,3,0)</f>
        <v>#N/A</v>
      </c>
      <c r="N21" s="1">
        <f t="shared" si="0"/>
        <v>0</v>
      </c>
    </row>
    <row r="22" spans="1:14" x14ac:dyDescent="0.25">
      <c r="A22"/>
      <c r="B22"/>
      <c r="C22"/>
      <c r="D22" s="105"/>
      <c r="E22" s="105"/>
      <c r="F22" s="105"/>
      <c r="G22" s="105"/>
      <c r="H22" s="105"/>
      <c r="M22" s="1" t="e">
        <f>VLOOKUP(B22,Ref.!I:K,3,0)</f>
        <v>#N/A</v>
      </c>
      <c r="N22" s="1">
        <f t="shared" si="0"/>
        <v>0</v>
      </c>
    </row>
    <row r="23" spans="1:14" x14ac:dyDescent="0.25">
      <c r="A23"/>
      <c r="B23"/>
      <c r="C23"/>
      <c r="D23" s="105"/>
      <c r="E23" s="105"/>
      <c r="F23" s="105"/>
      <c r="G23" s="105"/>
      <c r="H23" s="105"/>
      <c r="M23" s="1" t="e">
        <f>VLOOKUP(B23,Ref.!I:K,3,0)</f>
        <v>#N/A</v>
      </c>
      <c r="N23" s="1">
        <f t="shared" si="0"/>
        <v>0</v>
      </c>
    </row>
    <row r="24" spans="1:14" x14ac:dyDescent="0.25">
      <c r="A24"/>
      <c r="B24"/>
      <c r="C24"/>
      <c r="D24" s="105"/>
      <c r="E24" s="105"/>
      <c r="F24" s="105"/>
      <c r="G24" s="105"/>
      <c r="H24" s="105"/>
      <c r="M24" s="1" t="e">
        <f>VLOOKUP(B24,Ref.!I:K,3,0)</f>
        <v>#N/A</v>
      </c>
      <c r="N24" s="1">
        <f t="shared" si="0"/>
        <v>0</v>
      </c>
    </row>
    <row r="25" spans="1:14" x14ac:dyDescent="0.25">
      <c r="A25"/>
      <c r="B25"/>
      <c r="C25"/>
      <c r="D25" s="105"/>
      <c r="E25" s="105"/>
      <c r="F25" s="105"/>
      <c r="G25" s="105"/>
      <c r="H25" s="105"/>
      <c r="M25" s="1" t="e">
        <f>VLOOKUP(B25,Ref.!I:K,3,0)</f>
        <v>#N/A</v>
      </c>
      <c r="N25" s="1">
        <f t="shared" si="0"/>
        <v>0</v>
      </c>
    </row>
    <row r="26" spans="1:14" x14ac:dyDescent="0.25">
      <c r="A26"/>
      <c r="B26"/>
      <c r="C26"/>
      <c r="D26" s="105"/>
      <c r="E26" s="105"/>
      <c r="F26" s="105"/>
      <c r="G26" s="105"/>
      <c r="H26" s="105"/>
      <c r="M26" s="1" t="e">
        <f>VLOOKUP(B26,Ref.!I:K,3,0)</f>
        <v>#N/A</v>
      </c>
      <c r="N26" s="1">
        <f t="shared" si="0"/>
        <v>0</v>
      </c>
    </row>
    <row r="27" spans="1:14" x14ac:dyDescent="0.25">
      <c r="A27"/>
      <c r="B27"/>
      <c r="C27"/>
      <c r="D27" s="105"/>
      <c r="E27" s="105"/>
      <c r="F27" s="105"/>
      <c r="G27" s="105"/>
      <c r="H27" s="105"/>
      <c r="M27" s="1" t="e">
        <f>VLOOKUP(B27,Ref.!I:K,3,0)</f>
        <v>#N/A</v>
      </c>
      <c r="N27" s="1">
        <f t="shared" si="0"/>
        <v>0</v>
      </c>
    </row>
    <row r="28" spans="1:14" x14ac:dyDescent="0.25">
      <c r="A28"/>
      <c r="B28"/>
      <c r="C28"/>
      <c r="D28" s="105"/>
      <c r="E28" s="105"/>
      <c r="F28" s="105"/>
      <c r="G28" s="105"/>
      <c r="H28" s="105"/>
      <c r="M28" s="1" t="e">
        <f>VLOOKUP(B28,Ref.!I:K,3,0)</f>
        <v>#N/A</v>
      </c>
      <c r="N28" s="1">
        <f t="shared" si="0"/>
        <v>0</v>
      </c>
    </row>
    <row r="29" spans="1:14" x14ac:dyDescent="0.25">
      <c r="A29"/>
      <c r="B29"/>
      <c r="C29"/>
      <c r="D29" s="105"/>
      <c r="E29" s="105"/>
      <c r="F29" s="105"/>
      <c r="G29" s="105"/>
      <c r="H29" s="105"/>
      <c r="M29" s="1" t="e">
        <f>VLOOKUP(B29,Ref.!I:K,3,0)</f>
        <v>#N/A</v>
      </c>
      <c r="N29" s="1">
        <f t="shared" si="0"/>
        <v>0</v>
      </c>
    </row>
    <row r="30" spans="1:14" x14ac:dyDescent="0.25">
      <c r="A30"/>
      <c r="B30"/>
      <c r="C30"/>
      <c r="D30" s="105"/>
      <c r="E30" s="105"/>
      <c r="F30" s="105"/>
      <c r="G30" s="105"/>
      <c r="H30" s="105"/>
      <c r="M30" s="1" t="e">
        <f>VLOOKUP(B30,Ref.!I:K,3,0)</f>
        <v>#N/A</v>
      </c>
      <c r="N30" s="1">
        <f t="shared" si="0"/>
        <v>0</v>
      </c>
    </row>
    <row r="31" spans="1:14" x14ac:dyDescent="0.25">
      <c r="A31"/>
      <c r="B31"/>
      <c r="C31"/>
      <c r="D31" s="105"/>
      <c r="E31" s="105"/>
      <c r="F31" s="105"/>
      <c r="G31" s="105"/>
      <c r="H31" s="105"/>
      <c r="M31" s="1" t="e">
        <f>VLOOKUP(B31,Ref.!I:K,3,0)</f>
        <v>#N/A</v>
      </c>
      <c r="N31" s="1">
        <f t="shared" si="0"/>
        <v>0</v>
      </c>
    </row>
    <row r="32" spans="1:14" x14ac:dyDescent="0.25">
      <c r="A32"/>
      <c r="B32"/>
      <c r="C32"/>
      <c r="D32" s="105"/>
      <c r="E32" s="105"/>
      <c r="F32" s="105"/>
      <c r="G32" s="105"/>
      <c r="H32" s="105"/>
      <c r="M32" s="1" t="e">
        <f>VLOOKUP(B32,Ref.!I:K,3,0)</f>
        <v>#N/A</v>
      </c>
      <c r="N32" s="1">
        <f t="shared" si="0"/>
        <v>0</v>
      </c>
    </row>
    <row r="33" spans="1:14" x14ac:dyDescent="0.25">
      <c r="A33"/>
      <c r="B33"/>
      <c r="C33"/>
      <c r="D33" s="105"/>
      <c r="E33" s="105"/>
      <c r="F33" s="105"/>
      <c r="G33" s="105"/>
      <c r="H33" s="105"/>
      <c r="M33" s="1" t="e">
        <f>VLOOKUP(B33,Ref.!I:K,3,0)</f>
        <v>#N/A</v>
      </c>
      <c r="N33" s="1">
        <f t="shared" si="0"/>
        <v>0</v>
      </c>
    </row>
    <row r="34" spans="1:14" x14ac:dyDescent="0.25">
      <c r="A34"/>
      <c r="B34"/>
      <c r="C34"/>
      <c r="D34" s="105"/>
      <c r="E34" s="105"/>
      <c r="F34" s="105"/>
      <c r="G34" s="105"/>
      <c r="H34" s="105"/>
      <c r="M34" s="1" t="e">
        <f>VLOOKUP(B34,Ref.!I:K,3,0)</f>
        <v>#N/A</v>
      </c>
      <c r="N34" s="1">
        <f t="shared" si="0"/>
        <v>0</v>
      </c>
    </row>
    <row r="35" spans="1:14" x14ac:dyDescent="0.25">
      <c r="A35"/>
      <c r="B35"/>
      <c r="C35"/>
      <c r="D35" s="105"/>
      <c r="E35" s="105"/>
      <c r="F35" s="105"/>
      <c r="G35" s="105"/>
      <c r="H35" s="105"/>
      <c r="M35" s="1" t="e">
        <f>VLOOKUP(B35,Ref.!I:K,3,0)</f>
        <v>#N/A</v>
      </c>
      <c r="N35" s="1">
        <f t="shared" si="0"/>
        <v>0</v>
      </c>
    </row>
    <row r="36" spans="1:14" x14ac:dyDescent="0.25">
      <c r="A36"/>
      <c r="B36"/>
      <c r="C36"/>
      <c r="D36" s="105"/>
      <c r="E36" s="105"/>
      <c r="F36" s="105"/>
      <c r="G36" s="105"/>
      <c r="H36" s="105"/>
      <c r="M36" s="1" t="e">
        <f>VLOOKUP(B36,Ref.!I:K,3,0)</f>
        <v>#N/A</v>
      </c>
      <c r="N36" s="1">
        <f t="shared" si="0"/>
        <v>0</v>
      </c>
    </row>
    <row r="37" spans="1:14" x14ac:dyDescent="0.25">
      <c r="A37"/>
      <c r="B37"/>
      <c r="C37"/>
      <c r="D37" s="105"/>
      <c r="E37" s="105"/>
      <c r="F37" s="105"/>
      <c r="G37" s="105"/>
      <c r="H37" s="105"/>
      <c r="M37" s="1" t="e">
        <f>VLOOKUP(B37,Ref.!I:K,3,0)</f>
        <v>#N/A</v>
      </c>
      <c r="N37" s="1">
        <f t="shared" si="0"/>
        <v>0</v>
      </c>
    </row>
    <row r="38" spans="1:14" x14ac:dyDescent="0.25">
      <c r="A38"/>
      <c r="B38"/>
      <c r="C38"/>
      <c r="D38" s="105"/>
      <c r="E38" s="105"/>
      <c r="F38" s="105"/>
      <c r="G38" s="105"/>
      <c r="H38" s="105"/>
      <c r="M38" s="1" t="e">
        <f>VLOOKUP(B38,Ref.!I:K,3,0)</f>
        <v>#N/A</v>
      </c>
      <c r="N38" s="1">
        <f t="shared" si="0"/>
        <v>0</v>
      </c>
    </row>
    <row r="39" spans="1:14" x14ac:dyDescent="0.25">
      <c r="A39"/>
      <c r="B39"/>
      <c r="C39"/>
      <c r="D39" s="105"/>
      <c r="E39" s="105"/>
      <c r="F39" s="105"/>
      <c r="G39" s="105"/>
      <c r="H39" s="105"/>
      <c r="M39" s="1" t="e">
        <f>VLOOKUP(B39,Ref.!I:K,3,0)</f>
        <v>#N/A</v>
      </c>
      <c r="N39" s="1">
        <f t="shared" si="0"/>
        <v>0</v>
      </c>
    </row>
    <row r="40" spans="1:14" x14ac:dyDescent="0.25">
      <c r="A40"/>
      <c r="B40"/>
      <c r="C40"/>
      <c r="D40" s="105"/>
      <c r="E40" s="105"/>
      <c r="F40" s="105"/>
      <c r="G40" s="105"/>
      <c r="H40" s="105"/>
      <c r="M40" s="1" t="e">
        <f>VLOOKUP(B40,Ref.!I:K,3,0)</f>
        <v>#N/A</v>
      </c>
      <c r="N40" s="1">
        <f t="shared" si="0"/>
        <v>0</v>
      </c>
    </row>
    <row r="41" spans="1:14" x14ac:dyDescent="0.25">
      <c r="A41"/>
      <c r="B41"/>
      <c r="C41"/>
      <c r="D41" s="105"/>
      <c r="E41" s="105"/>
      <c r="F41" s="105"/>
      <c r="G41" s="105"/>
      <c r="H41" s="105"/>
      <c r="M41" s="1" t="e">
        <f>VLOOKUP(B41,Ref.!I:K,3,0)</f>
        <v>#N/A</v>
      </c>
      <c r="N41" s="1">
        <f t="shared" si="0"/>
        <v>0</v>
      </c>
    </row>
    <row r="42" spans="1:14" x14ac:dyDescent="0.25">
      <c r="A42"/>
      <c r="B42"/>
      <c r="C42"/>
      <c r="D42" s="105"/>
      <c r="E42" s="105"/>
      <c r="F42" s="105"/>
      <c r="G42" s="105"/>
      <c r="H42" s="105"/>
      <c r="M42" s="1" t="e">
        <f>VLOOKUP(B42,Ref.!I:K,3,0)</f>
        <v>#N/A</v>
      </c>
      <c r="N42" s="1">
        <f t="shared" si="0"/>
        <v>0</v>
      </c>
    </row>
    <row r="43" spans="1:14" x14ac:dyDescent="0.25">
      <c r="A43"/>
      <c r="B43"/>
      <c r="C43"/>
      <c r="D43" s="105"/>
      <c r="E43" s="105"/>
      <c r="F43" s="105"/>
      <c r="G43" s="105"/>
      <c r="H43" s="105"/>
      <c r="M43" s="1" t="e">
        <f>VLOOKUP(B43,Ref.!I:K,3,0)</f>
        <v>#N/A</v>
      </c>
      <c r="N43" s="1">
        <f t="shared" si="0"/>
        <v>0</v>
      </c>
    </row>
    <row r="44" spans="1:14" x14ac:dyDescent="0.25">
      <c r="A44"/>
      <c r="B44"/>
      <c r="C44"/>
      <c r="D44" s="105"/>
      <c r="E44" s="105"/>
      <c r="F44" s="105"/>
      <c r="G44" s="105"/>
      <c r="H44" s="105"/>
      <c r="M44" s="1" t="e">
        <f>VLOOKUP(B44,Ref.!I:K,3,0)</f>
        <v>#N/A</v>
      </c>
      <c r="N44" s="1">
        <f t="shared" si="0"/>
        <v>0</v>
      </c>
    </row>
    <row r="45" spans="1:14" x14ac:dyDescent="0.25">
      <c r="A45"/>
      <c r="B45"/>
      <c r="C45"/>
      <c r="D45" s="105"/>
      <c r="E45" s="105"/>
      <c r="F45" s="105"/>
      <c r="G45" s="105"/>
      <c r="H45" s="105"/>
      <c r="M45" s="1" t="e">
        <f>VLOOKUP(B45,Ref.!I:K,3,0)</f>
        <v>#N/A</v>
      </c>
      <c r="N45" s="1">
        <f t="shared" si="0"/>
        <v>0</v>
      </c>
    </row>
    <row r="46" spans="1:14" x14ac:dyDescent="0.25">
      <c r="A46"/>
      <c r="B46"/>
      <c r="C46"/>
      <c r="D46" s="105"/>
      <c r="E46" s="105"/>
      <c r="F46" s="105"/>
      <c r="G46" s="105"/>
      <c r="H46" s="105"/>
      <c r="M46" s="1" t="e">
        <f>VLOOKUP(B46,Ref.!I:K,3,0)</f>
        <v>#N/A</v>
      </c>
      <c r="N46" s="1">
        <f t="shared" si="0"/>
        <v>0</v>
      </c>
    </row>
    <row r="47" spans="1:14" x14ac:dyDescent="0.25">
      <c r="A47"/>
      <c r="B47"/>
      <c r="C47"/>
      <c r="D47" s="105"/>
      <c r="E47" s="105"/>
      <c r="F47" s="105"/>
      <c r="G47" s="105"/>
      <c r="H47" s="105"/>
      <c r="M47" s="1" t="e">
        <f>VLOOKUP(B47,Ref.!I:K,3,0)</f>
        <v>#N/A</v>
      </c>
      <c r="N47" s="1">
        <f t="shared" si="0"/>
        <v>0</v>
      </c>
    </row>
    <row r="48" spans="1:14" x14ac:dyDescent="0.25">
      <c r="A48"/>
      <c r="B48"/>
      <c r="C48"/>
      <c r="D48" s="105"/>
      <c r="E48" s="105"/>
      <c r="F48" s="105"/>
      <c r="G48" s="105"/>
      <c r="H48" s="105"/>
      <c r="M48" s="1" t="e">
        <f>VLOOKUP(B48,Ref.!I:K,3,0)</f>
        <v>#N/A</v>
      </c>
      <c r="N48" s="1">
        <f t="shared" si="0"/>
        <v>0</v>
      </c>
    </row>
    <row r="49" spans="1:14" x14ac:dyDescent="0.25">
      <c r="A49"/>
      <c r="B49"/>
      <c r="C49"/>
      <c r="D49" s="105"/>
      <c r="E49" s="105"/>
      <c r="F49" s="105"/>
      <c r="G49" s="105"/>
      <c r="H49" s="105"/>
      <c r="M49" s="1" t="e">
        <f>VLOOKUP(B49,Ref.!I:K,3,0)</f>
        <v>#N/A</v>
      </c>
      <c r="N49" s="1">
        <f t="shared" si="0"/>
        <v>0</v>
      </c>
    </row>
    <row r="50" spans="1:14" x14ac:dyDescent="0.25">
      <c r="A50"/>
      <c r="B50"/>
      <c r="C50"/>
      <c r="D50" s="105"/>
      <c r="E50" s="105"/>
      <c r="F50" s="105"/>
      <c r="G50" s="105"/>
      <c r="H50" s="105"/>
      <c r="M50" s="1" t="e">
        <f>VLOOKUP(B50,Ref.!I:K,3,0)</f>
        <v>#N/A</v>
      </c>
      <c r="N50" s="1">
        <f t="shared" si="0"/>
        <v>0</v>
      </c>
    </row>
    <row r="51" spans="1:14" x14ac:dyDescent="0.25">
      <c r="A51"/>
      <c r="B51"/>
      <c r="C51"/>
      <c r="D51" s="105"/>
      <c r="E51" s="105"/>
      <c r="F51" s="105"/>
      <c r="G51" s="105"/>
      <c r="H51" s="105"/>
      <c r="M51" s="1" t="e">
        <f>VLOOKUP(B51,Ref.!I:K,3,0)</f>
        <v>#N/A</v>
      </c>
      <c r="N51" s="1">
        <f t="shared" si="0"/>
        <v>0</v>
      </c>
    </row>
    <row r="52" spans="1:14" x14ac:dyDescent="0.25">
      <c r="A52"/>
      <c r="B52"/>
      <c r="C52"/>
      <c r="D52" s="105"/>
      <c r="E52" s="105"/>
      <c r="F52" s="105"/>
      <c r="G52" s="105"/>
      <c r="H52" s="105"/>
      <c r="M52" s="1" t="e">
        <f>VLOOKUP(B52,Ref.!I:K,3,0)</f>
        <v>#N/A</v>
      </c>
      <c r="N52" s="1">
        <f t="shared" si="0"/>
        <v>0</v>
      </c>
    </row>
    <row r="53" spans="1:14" x14ac:dyDescent="0.25">
      <c r="A53"/>
      <c r="B53"/>
      <c r="C53"/>
      <c r="D53" s="105"/>
      <c r="E53" s="105"/>
      <c r="F53" s="105"/>
      <c r="G53" s="105"/>
      <c r="H53" s="105"/>
      <c r="M53" s="1" t="e">
        <f>VLOOKUP(B53,Ref.!I:K,3,0)</f>
        <v>#N/A</v>
      </c>
      <c r="N53" s="1">
        <f t="shared" si="0"/>
        <v>0</v>
      </c>
    </row>
    <row r="54" spans="1:14" x14ac:dyDescent="0.25">
      <c r="A54"/>
      <c r="B54"/>
      <c r="C54"/>
      <c r="D54" s="105"/>
      <c r="E54" s="105"/>
      <c r="F54" s="105"/>
      <c r="G54" s="105"/>
      <c r="H54" s="105"/>
      <c r="M54" s="1" t="e">
        <f>VLOOKUP(B54,Ref.!I:K,3,0)</f>
        <v>#N/A</v>
      </c>
      <c r="N54" s="1">
        <f t="shared" si="0"/>
        <v>0</v>
      </c>
    </row>
    <row r="55" spans="1:14" x14ac:dyDescent="0.25">
      <c r="A55"/>
      <c r="B55"/>
      <c r="C55"/>
      <c r="D55" s="105"/>
      <c r="E55" s="105"/>
      <c r="F55" s="105"/>
      <c r="G55" s="105"/>
      <c r="H55" s="105"/>
      <c r="M55" s="1" t="e">
        <f>VLOOKUP(B55,Ref.!I:K,3,0)</f>
        <v>#N/A</v>
      </c>
      <c r="N55" s="1">
        <f t="shared" si="0"/>
        <v>0</v>
      </c>
    </row>
    <row r="56" spans="1:14" x14ac:dyDescent="0.25">
      <c r="A56"/>
      <c r="B56"/>
      <c r="C56"/>
      <c r="D56" s="105"/>
      <c r="E56" s="105"/>
      <c r="F56" s="105"/>
      <c r="G56" s="105"/>
      <c r="H56" s="105"/>
      <c r="M56" s="1" t="e">
        <f>VLOOKUP(B56,Ref.!I:K,3,0)</f>
        <v>#N/A</v>
      </c>
      <c r="N56" s="1">
        <f t="shared" si="0"/>
        <v>0</v>
      </c>
    </row>
    <row r="57" spans="1:14" x14ac:dyDescent="0.25">
      <c r="A57"/>
      <c r="B57"/>
      <c r="C57"/>
      <c r="D57" s="105"/>
      <c r="E57" s="105"/>
      <c r="F57" s="105"/>
      <c r="G57" s="105"/>
      <c r="H57" s="105"/>
      <c r="M57" s="1" t="e">
        <f>VLOOKUP(B57,Ref.!I:K,3,0)</f>
        <v>#N/A</v>
      </c>
      <c r="N57" s="1">
        <f t="shared" si="0"/>
        <v>0</v>
      </c>
    </row>
    <row r="58" spans="1:14" x14ac:dyDescent="0.25">
      <c r="A58"/>
      <c r="B58"/>
      <c r="C58"/>
      <c r="D58" s="105"/>
      <c r="E58" s="105"/>
      <c r="F58" s="105"/>
      <c r="G58" s="105"/>
      <c r="H58" s="105"/>
      <c r="M58" s="1" t="e">
        <f>VLOOKUP(B58,Ref.!I:K,3,0)</f>
        <v>#N/A</v>
      </c>
      <c r="N58" s="1">
        <f t="shared" si="0"/>
        <v>0</v>
      </c>
    </row>
    <row r="59" spans="1:14" x14ac:dyDescent="0.25">
      <c r="A59"/>
      <c r="B59"/>
      <c r="C59"/>
      <c r="D59" s="105"/>
      <c r="E59" s="105"/>
      <c r="F59" s="105"/>
      <c r="G59" s="105"/>
      <c r="H59" s="105"/>
      <c r="M59" s="1" t="e">
        <f>VLOOKUP(B59,Ref.!I:K,3,0)</f>
        <v>#N/A</v>
      </c>
      <c r="N59" s="1">
        <f t="shared" si="0"/>
        <v>0</v>
      </c>
    </row>
    <row r="60" spans="1:14" x14ac:dyDescent="0.25">
      <c r="A60"/>
      <c r="B60"/>
      <c r="C60"/>
      <c r="D60" s="105"/>
      <c r="E60" s="105"/>
      <c r="F60" s="105"/>
      <c r="G60" s="105"/>
      <c r="H60" s="105"/>
      <c r="M60" s="1" t="e">
        <f>VLOOKUP(B60,Ref.!I:K,3,0)</f>
        <v>#N/A</v>
      </c>
      <c r="N60" s="1">
        <f t="shared" si="0"/>
        <v>0</v>
      </c>
    </row>
    <row r="61" spans="1:14" x14ac:dyDescent="0.25">
      <c r="A61"/>
      <c r="B61"/>
      <c r="C61"/>
      <c r="D61" s="105"/>
      <c r="E61" s="105"/>
      <c r="F61" s="105"/>
      <c r="G61" s="105"/>
      <c r="H61" s="105"/>
      <c r="M61" s="1" t="e">
        <f>VLOOKUP(B61,Ref.!I:K,3,0)</f>
        <v>#N/A</v>
      </c>
      <c r="N61" s="1">
        <f t="shared" si="0"/>
        <v>0</v>
      </c>
    </row>
    <row r="62" spans="1:14" x14ac:dyDescent="0.25">
      <c r="A62"/>
      <c r="B62"/>
      <c r="C62"/>
      <c r="D62" s="105"/>
      <c r="E62" s="105"/>
      <c r="F62" s="105"/>
      <c r="G62" s="105"/>
      <c r="H62" s="105"/>
      <c r="M62" s="1" t="e">
        <f>VLOOKUP(B62,Ref.!I:K,3,0)</f>
        <v>#N/A</v>
      </c>
      <c r="N62" s="1">
        <f t="shared" si="0"/>
        <v>0</v>
      </c>
    </row>
    <row r="63" spans="1:14" x14ac:dyDescent="0.25">
      <c r="A63"/>
      <c r="B63"/>
      <c r="C63"/>
      <c r="D63" s="105"/>
      <c r="E63" s="105"/>
      <c r="F63" s="105"/>
      <c r="G63" s="105"/>
      <c r="H63" s="105"/>
      <c r="M63" s="1" t="e">
        <f>VLOOKUP(B63,Ref.!I:K,3,0)</f>
        <v>#N/A</v>
      </c>
      <c r="N63" s="1">
        <f t="shared" si="0"/>
        <v>0</v>
      </c>
    </row>
    <row r="64" spans="1:14" x14ac:dyDescent="0.25">
      <c r="A64"/>
      <c r="B64"/>
      <c r="C64"/>
      <c r="D64" s="105"/>
      <c r="E64" s="105"/>
      <c r="F64" s="105"/>
      <c r="G64" s="105"/>
      <c r="H64" s="105"/>
      <c r="M64" s="1" t="e">
        <f>VLOOKUP(B64,Ref.!I:K,3,0)</f>
        <v>#N/A</v>
      </c>
      <c r="N64" s="1">
        <f t="shared" si="0"/>
        <v>0</v>
      </c>
    </row>
    <row r="65" spans="1:14" x14ac:dyDescent="0.25">
      <c r="A65"/>
      <c r="B65"/>
      <c r="C65"/>
      <c r="D65" s="105"/>
      <c r="E65" s="105"/>
      <c r="F65" s="105"/>
      <c r="G65" s="105"/>
      <c r="H65" s="105"/>
      <c r="M65" s="1" t="e">
        <f>VLOOKUP(B65,Ref.!I:K,3,0)</f>
        <v>#N/A</v>
      </c>
      <c r="N65" s="1">
        <f t="shared" si="0"/>
        <v>0</v>
      </c>
    </row>
    <row r="66" spans="1:14" x14ac:dyDescent="0.25">
      <c r="A66"/>
      <c r="B66"/>
      <c r="C66"/>
      <c r="D66" s="105"/>
      <c r="E66" s="105"/>
      <c r="F66" s="105"/>
      <c r="G66" s="105"/>
      <c r="H66" s="105"/>
      <c r="M66" s="1" t="e">
        <f>VLOOKUP(B66,Ref.!I:K,3,0)</f>
        <v>#N/A</v>
      </c>
      <c r="N66" s="1">
        <f t="shared" si="0"/>
        <v>0</v>
      </c>
    </row>
    <row r="67" spans="1:14" x14ac:dyDescent="0.25">
      <c r="A67"/>
      <c r="B67"/>
      <c r="C67"/>
      <c r="D67" s="105"/>
      <c r="E67" s="105"/>
      <c r="F67" s="105"/>
      <c r="G67" s="105"/>
      <c r="H67" s="105"/>
      <c r="M67" s="1" t="e">
        <f>VLOOKUP(B67,Ref.!I:K,3,0)</f>
        <v>#N/A</v>
      </c>
      <c r="N67" s="1">
        <f t="shared" ref="N67:N130" si="1">LEN(A67)</f>
        <v>0</v>
      </c>
    </row>
    <row r="68" spans="1:14" x14ac:dyDescent="0.25">
      <c r="A68"/>
      <c r="B68"/>
      <c r="C68"/>
      <c r="D68" s="105"/>
      <c r="E68" s="105"/>
      <c r="F68" s="105"/>
      <c r="G68" s="105"/>
      <c r="H68" s="105"/>
      <c r="M68" s="1" t="e">
        <f>VLOOKUP(B68,Ref.!I:K,3,0)</f>
        <v>#N/A</v>
      </c>
      <c r="N68" s="1">
        <f t="shared" si="1"/>
        <v>0</v>
      </c>
    </row>
    <row r="69" spans="1:14" x14ac:dyDescent="0.25">
      <c r="A69"/>
      <c r="B69"/>
      <c r="C69"/>
      <c r="D69" s="105"/>
      <c r="E69" s="105"/>
      <c r="F69" s="105"/>
      <c r="G69" s="105"/>
      <c r="H69" s="105"/>
      <c r="M69" s="1" t="e">
        <f>VLOOKUP(B69,Ref.!I:K,3,0)</f>
        <v>#N/A</v>
      </c>
      <c r="N69" s="1">
        <f t="shared" si="1"/>
        <v>0</v>
      </c>
    </row>
    <row r="70" spans="1:14" x14ac:dyDescent="0.25">
      <c r="A70"/>
      <c r="B70"/>
      <c r="C70"/>
      <c r="D70" s="105"/>
      <c r="E70" s="105"/>
      <c r="F70" s="105"/>
      <c r="G70" s="105"/>
      <c r="H70" s="105"/>
      <c r="M70" s="1" t="e">
        <f>VLOOKUP(B70,Ref.!I:K,3,0)</f>
        <v>#N/A</v>
      </c>
      <c r="N70" s="1">
        <f t="shared" si="1"/>
        <v>0</v>
      </c>
    </row>
    <row r="71" spans="1:14" x14ac:dyDescent="0.25">
      <c r="A71"/>
      <c r="B71"/>
      <c r="C71"/>
      <c r="D71" s="105"/>
      <c r="E71" s="105"/>
      <c r="F71" s="105"/>
      <c r="G71" s="105"/>
      <c r="H71" s="105"/>
      <c r="M71" s="1" t="e">
        <f>VLOOKUP(B71,Ref.!I:K,3,0)</f>
        <v>#N/A</v>
      </c>
      <c r="N71" s="1">
        <f t="shared" si="1"/>
        <v>0</v>
      </c>
    </row>
    <row r="72" spans="1:14" x14ac:dyDescent="0.25">
      <c r="A72"/>
      <c r="B72"/>
      <c r="C72"/>
      <c r="D72" s="105"/>
      <c r="E72" s="105"/>
      <c r="F72" s="105"/>
      <c r="G72" s="105"/>
      <c r="H72" s="105"/>
      <c r="M72" s="1" t="e">
        <f>VLOOKUP(B72,Ref.!I:K,3,0)</f>
        <v>#N/A</v>
      </c>
      <c r="N72" s="1">
        <f t="shared" si="1"/>
        <v>0</v>
      </c>
    </row>
    <row r="73" spans="1:14" x14ac:dyDescent="0.25">
      <c r="A73"/>
      <c r="B73"/>
      <c r="C73"/>
      <c r="D73" s="105"/>
      <c r="E73" s="105"/>
      <c r="F73" s="105"/>
      <c r="G73" s="105"/>
      <c r="H73" s="105"/>
      <c r="M73" s="1" t="e">
        <f>VLOOKUP(B73,Ref.!I:K,3,0)</f>
        <v>#N/A</v>
      </c>
      <c r="N73" s="1">
        <f t="shared" si="1"/>
        <v>0</v>
      </c>
    </row>
    <row r="74" spans="1:14" x14ac:dyDescent="0.25">
      <c r="A74"/>
      <c r="B74"/>
      <c r="C74"/>
      <c r="D74" s="105"/>
      <c r="E74" s="105"/>
      <c r="F74" s="105"/>
      <c r="G74" s="105"/>
      <c r="H74" s="105"/>
      <c r="M74" s="1" t="e">
        <f>VLOOKUP(B74,Ref.!I:K,3,0)</f>
        <v>#N/A</v>
      </c>
      <c r="N74" s="1">
        <f t="shared" si="1"/>
        <v>0</v>
      </c>
    </row>
    <row r="75" spans="1:14" x14ac:dyDescent="0.25">
      <c r="A75"/>
      <c r="B75"/>
      <c r="C75"/>
      <c r="D75" s="105"/>
      <c r="E75" s="105"/>
      <c r="F75" s="105"/>
      <c r="G75" s="105"/>
      <c r="H75" s="105"/>
      <c r="M75" s="1" t="e">
        <f>VLOOKUP(B75,Ref.!I:K,3,0)</f>
        <v>#N/A</v>
      </c>
      <c r="N75" s="1">
        <f t="shared" si="1"/>
        <v>0</v>
      </c>
    </row>
    <row r="76" spans="1:14" x14ac:dyDescent="0.25">
      <c r="A76"/>
      <c r="B76"/>
      <c r="C76"/>
      <c r="D76" s="105"/>
      <c r="E76" s="105"/>
      <c r="F76" s="105"/>
      <c r="G76" s="105"/>
      <c r="H76" s="105"/>
      <c r="M76" s="1" t="e">
        <f>VLOOKUP(B76,Ref.!I:K,3,0)</f>
        <v>#N/A</v>
      </c>
      <c r="N76" s="1">
        <f t="shared" si="1"/>
        <v>0</v>
      </c>
    </row>
    <row r="77" spans="1:14" x14ac:dyDescent="0.25">
      <c r="A77"/>
      <c r="B77"/>
      <c r="C77"/>
      <c r="D77" s="105"/>
      <c r="E77" s="105"/>
      <c r="F77" s="105"/>
      <c r="G77" s="105"/>
      <c r="H77" s="105"/>
      <c r="M77" s="1" t="e">
        <f>VLOOKUP(B77,Ref.!I:K,3,0)</f>
        <v>#N/A</v>
      </c>
      <c r="N77" s="1">
        <f t="shared" si="1"/>
        <v>0</v>
      </c>
    </row>
    <row r="78" spans="1:14" x14ac:dyDescent="0.25">
      <c r="A78"/>
      <c r="B78"/>
      <c r="C78"/>
      <c r="D78" s="105"/>
      <c r="E78" s="105"/>
      <c r="F78" s="105"/>
      <c r="G78" s="105"/>
      <c r="H78" s="105"/>
      <c r="M78" s="1" t="e">
        <f>VLOOKUP(B78,Ref.!I:K,3,0)</f>
        <v>#N/A</v>
      </c>
      <c r="N78" s="1">
        <f t="shared" si="1"/>
        <v>0</v>
      </c>
    </row>
    <row r="79" spans="1:14" x14ac:dyDescent="0.25">
      <c r="A79"/>
      <c r="B79"/>
      <c r="C79"/>
      <c r="D79" s="105"/>
      <c r="E79" s="105"/>
      <c r="F79" s="105"/>
      <c r="G79" s="105"/>
      <c r="H79" s="105"/>
      <c r="M79" s="1" t="e">
        <f>VLOOKUP(B79,Ref.!I:K,3,0)</f>
        <v>#N/A</v>
      </c>
      <c r="N79" s="1">
        <f t="shared" si="1"/>
        <v>0</v>
      </c>
    </row>
    <row r="80" spans="1:14" x14ac:dyDescent="0.25">
      <c r="A80"/>
      <c r="B80"/>
      <c r="C80"/>
      <c r="D80" s="105"/>
      <c r="E80" s="105"/>
      <c r="F80" s="105"/>
      <c r="G80" s="105"/>
      <c r="H80" s="105"/>
      <c r="M80" s="1" t="e">
        <f>VLOOKUP(B80,Ref.!I:K,3,0)</f>
        <v>#N/A</v>
      </c>
      <c r="N80" s="1">
        <f t="shared" si="1"/>
        <v>0</v>
      </c>
    </row>
    <row r="81" spans="1:14" x14ac:dyDescent="0.25">
      <c r="A81"/>
      <c r="B81"/>
      <c r="C81"/>
      <c r="D81" s="105"/>
      <c r="E81" s="105"/>
      <c r="F81" s="105"/>
      <c r="G81" s="105"/>
      <c r="H81" s="105"/>
      <c r="M81" s="1" t="e">
        <f>VLOOKUP(B81,Ref.!I:K,3,0)</f>
        <v>#N/A</v>
      </c>
      <c r="N81" s="1">
        <f t="shared" si="1"/>
        <v>0</v>
      </c>
    </row>
    <row r="82" spans="1:14" x14ac:dyDescent="0.25">
      <c r="A82"/>
      <c r="B82"/>
      <c r="C82"/>
      <c r="D82" s="105"/>
      <c r="E82" s="105"/>
      <c r="F82" s="105"/>
      <c r="G82" s="105"/>
      <c r="H82" s="105"/>
      <c r="M82" s="1" t="e">
        <f>VLOOKUP(B82,Ref.!I:K,3,0)</f>
        <v>#N/A</v>
      </c>
      <c r="N82" s="1">
        <f t="shared" si="1"/>
        <v>0</v>
      </c>
    </row>
    <row r="83" spans="1:14" x14ac:dyDescent="0.25">
      <c r="A83"/>
      <c r="B83"/>
      <c r="C83"/>
      <c r="D83" s="105"/>
      <c r="E83" s="105"/>
      <c r="F83" s="105"/>
      <c r="G83" s="105"/>
      <c r="H83" s="105"/>
      <c r="M83" s="1" t="e">
        <f>VLOOKUP(B83,Ref.!I:K,3,0)</f>
        <v>#N/A</v>
      </c>
      <c r="N83" s="1">
        <f t="shared" si="1"/>
        <v>0</v>
      </c>
    </row>
    <row r="84" spans="1:14" x14ac:dyDescent="0.25">
      <c r="A84"/>
      <c r="B84"/>
      <c r="C84"/>
      <c r="D84" s="105"/>
      <c r="E84" s="105"/>
      <c r="F84" s="105"/>
      <c r="G84" s="105"/>
      <c r="H84" s="105"/>
      <c r="M84" s="1" t="e">
        <f>VLOOKUP(B84,Ref.!I:K,3,0)</f>
        <v>#N/A</v>
      </c>
      <c r="N84" s="1">
        <f t="shared" si="1"/>
        <v>0</v>
      </c>
    </row>
    <row r="85" spans="1:14" x14ac:dyDescent="0.25">
      <c r="A85"/>
      <c r="B85"/>
      <c r="C85"/>
      <c r="D85" s="105"/>
      <c r="E85" s="105"/>
      <c r="F85" s="105"/>
      <c r="G85" s="105"/>
      <c r="H85" s="105"/>
      <c r="M85" s="1" t="e">
        <f>VLOOKUP(B85,Ref.!I:K,3,0)</f>
        <v>#N/A</v>
      </c>
      <c r="N85" s="1">
        <f t="shared" si="1"/>
        <v>0</v>
      </c>
    </row>
    <row r="86" spans="1:14" x14ac:dyDescent="0.25">
      <c r="A86"/>
      <c r="B86"/>
      <c r="C86"/>
      <c r="D86" s="105"/>
      <c r="E86" s="105"/>
      <c r="F86" s="105"/>
      <c r="G86" s="105"/>
      <c r="H86" s="105"/>
      <c r="M86" s="1" t="e">
        <f>VLOOKUP(B86,Ref.!I:K,3,0)</f>
        <v>#N/A</v>
      </c>
      <c r="N86" s="1">
        <f t="shared" si="1"/>
        <v>0</v>
      </c>
    </row>
    <row r="87" spans="1:14" x14ac:dyDescent="0.25">
      <c r="A87"/>
      <c r="B87"/>
      <c r="C87"/>
      <c r="D87" s="105"/>
      <c r="E87" s="105"/>
      <c r="F87" s="105"/>
      <c r="G87" s="105"/>
      <c r="H87" s="105"/>
      <c r="M87" s="1" t="e">
        <f>VLOOKUP(B87,Ref.!I:K,3,0)</f>
        <v>#N/A</v>
      </c>
      <c r="N87" s="1">
        <f t="shared" si="1"/>
        <v>0</v>
      </c>
    </row>
    <row r="88" spans="1:14" x14ac:dyDescent="0.25">
      <c r="A88"/>
      <c r="B88"/>
      <c r="C88"/>
      <c r="D88" s="105"/>
      <c r="E88" s="105"/>
      <c r="F88" s="105"/>
      <c r="G88" s="105"/>
      <c r="H88" s="105"/>
      <c r="M88" s="1" t="e">
        <f>VLOOKUP(B88,Ref.!I:K,3,0)</f>
        <v>#N/A</v>
      </c>
      <c r="N88" s="1">
        <f t="shared" si="1"/>
        <v>0</v>
      </c>
    </row>
    <row r="89" spans="1:14" x14ac:dyDescent="0.25">
      <c r="A89"/>
      <c r="B89"/>
      <c r="C89"/>
      <c r="D89" s="105"/>
      <c r="E89" s="105"/>
      <c r="F89" s="105"/>
      <c r="G89" s="105"/>
      <c r="H89" s="105"/>
      <c r="M89" s="1" t="e">
        <f>VLOOKUP(B89,Ref.!I:K,3,0)</f>
        <v>#N/A</v>
      </c>
      <c r="N89" s="1">
        <f t="shared" si="1"/>
        <v>0</v>
      </c>
    </row>
    <row r="90" spans="1:14" x14ac:dyDescent="0.25">
      <c r="A90"/>
      <c r="B90"/>
      <c r="C90"/>
      <c r="D90" s="105"/>
      <c r="E90" s="105"/>
      <c r="F90" s="105"/>
      <c r="G90" s="105"/>
      <c r="H90" s="105"/>
      <c r="M90" s="1" t="e">
        <f>VLOOKUP(B90,Ref.!I:K,3,0)</f>
        <v>#N/A</v>
      </c>
      <c r="N90" s="1">
        <f t="shared" si="1"/>
        <v>0</v>
      </c>
    </row>
    <row r="91" spans="1:14" x14ac:dyDescent="0.25">
      <c r="A91"/>
      <c r="B91"/>
      <c r="C91"/>
      <c r="D91" s="105"/>
      <c r="E91" s="105"/>
      <c r="F91" s="105"/>
      <c r="G91" s="105"/>
      <c r="H91" s="105"/>
      <c r="M91" s="1" t="e">
        <f>VLOOKUP(B91,Ref.!I:K,3,0)</f>
        <v>#N/A</v>
      </c>
      <c r="N91" s="1">
        <f t="shared" si="1"/>
        <v>0</v>
      </c>
    </row>
    <row r="92" spans="1:14" x14ac:dyDescent="0.25">
      <c r="A92"/>
      <c r="B92"/>
      <c r="C92"/>
      <c r="D92" s="105"/>
      <c r="E92" s="105"/>
      <c r="F92" s="105"/>
      <c r="G92" s="105"/>
      <c r="H92" s="105"/>
      <c r="M92" s="1" t="e">
        <f>VLOOKUP(B92,Ref.!I:K,3,0)</f>
        <v>#N/A</v>
      </c>
      <c r="N92" s="1">
        <f t="shared" si="1"/>
        <v>0</v>
      </c>
    </row>
    <row r="93" spans="1:14" x14ac:dyDescent="0.25">
      <c r="A93"/>
      <c r="B93"/>
      <c r="C93"/>
      <c r="D93" s="105"/>
      <c r="E93" s="105"/>
      <c r="F93" s="105"/>
      <c r="G93" s="105"/>
      <c r="H93" s="105"/>
      <c r="M93" s="1" t="e">
        <f>VLOOKUP(B93,Ref.!I:K,3,0)</f>
        <v>#N/A</v>
      </c>
      <c r="N93" s="1">
        <f t="shared" si="1"/>
        <v>0</v>
      </c>
    </row>
    <row r="94" spans="1:14" x14ac:dyDescent="0.25">
      <c r="A94"/>
      <c r="B94"/>
      <c r="C94"/>
      <c r="D94" s="105"/>
      <c r="E94" s="105"/>
      <c r="F94" s="105"/>
      <c r="G94" s="105"/>
      <c r="H94" s="105"/>
      <c r="M94" s="1" t="e">
        <f>VLOOKUP(B94,Ref.!I:K,3,0)</f>
        <v>#N/A</v>
      </c>
      <c r="N94" s="1">
        <f t="shared" si="1"/>
        <v>0</v>
      </c>
    </row>
    <row r="95" spans="1:14" x14ac:dyDescent="0.25">
      <c r="A95"/>
      <c r="B95"/>
      <c r="C95"/>
      <c r="D95" s="105"/>
      <c r="E95" s="105"/>
      <c r="F95" s="105"/>
      <c r="G95" s="105"/>
      <c r="H95" s="105"/>
      <c r="M95" s="1" t="e">
        <f>VLOOKUP(B95,Ref.!I:K,3,0)</f>
        <v>#N/A</v>
      </c>
      <c r="N95" s="1">
        <f t="shared" si="1"/>
        <v>0</v>
      </c>
    </row>
    <row r="96" spans="1:14" x14ac:dyDescent="0.25">
      <c r="A96"/>
      <c r="B96"/>
      <c r="C96"/>
      <c r="D96" s="105"/>
      <c r="E96" s="105"/>
      <c r="F96" s="105"/>
      <c r="G96" s="105"/>
      <c r="H96" s="105"/>
      <c r="M96" s="1" t="e">
        <f>VLOOKUP(B96,Ref.!I:K,3,0)</f>
        <v>#N/A</v>
      </c>
      <c r="N96" s="1">
        <f t="shared" si="1"/>
        <v>0</v>
      </c>
    </row>
    <row r="97" spans="1:14" x14ac:dyDescent="0.25">
      <c r="A97"/>
      <c r="B97"/>
      <c r="C97"/>
      <c r="D97" s="105"/>
      <c r="E97" s="105"/>
      <c r="F97" s="105"/>
      <c r="G97" s="105"/>
      <c r="H97" s="105"/>
      <c r="M97" s="1" t="e">
        <f>VLOOKUP(B97,Ref.!I:K,3,0)</f>
        <v>#N/A</v>
      </c>
      <c r="N97" s="1">
        <f t="shared" si="1"/>
        <v>0</v>
      </c>
    </row>
    <row r="98" spans="1:14" x14ac:dyDescent="0.25">
      <c r="A98"/>
      <c r="B98"/>
      <c r="C98"/>
      <c r="D98" s="105"/>
      <c r="E98" s="105"/>
      <c r="F98" s="105"/>
      <c r="G98" s="105"/>
      <c r="H98" s="105"/>
      <c r="M98" s="1" t="e">
        <f>VLOOKUP(B98,Ref.!I:K,3,0)</f>
        <v>#N/A</v>
      </c>
      <c r="N98" s="1">
        <f t="shared" si="1"/>
        <v>0</v>
      </c>
    </row>
    <row r="99" spans="1:14" x14ac:dyDescent="0.25">
      <c r="A99"/>
      <c r="B99"/>
      <c r="C99"/>
      <c r="D99" s="105"/>
      <c r="E99" s="105"/>
      <c r="F99" s="105"/>
      <c r="G99" s="105"/>
      <c r="H99" s="105"/>
      <c r="M99" s="1" t="e">
        <f>VLOOKUP(B99,Ref.!I:K,3,0)</f>
        <v>#N/A</v>
      </c>
      <c r="N99" s="1">
        <f t="shared" si="1"/>
        <v>0</v>
      </c>
    </row>
    <row r="100" spans="1:14" x14ac:dyDescent="0.25">
      <c r="A100"/>
      <c r="B100"/>
      <c r="C100"/>
      <c r="D100" s="105"/>
      <c r="E100" s="105"/>
      <c r="F100" s="105"/>
      <c r="G100" s="105"/>
      <c r="H100" s="105"/>
      <c r="M100" s="1" t="e">
        <f>VLOOKUP(B100,Ref.!I:K,3,0)</f>
        <v>#N/A</v>
      </c>
      <c r="N100" s="1">
        <f t="shared" si="1"/>
        <v>0</v>
      </c>
    </row>
    <row r="101" spans="1:14" x14ac:dyDescent="0.25">
      <c r="A101"/>
      <c r="B101"/>
      <c r="C101"/>
      <c r="D101" s="105"/>
      <c r="E101" s="105"/>
      <c r="F101" s="105"/>
      <c r="G101" s="105"/>
      <c r="H101" s="105"/>
      <c r="M101" s="1" t="e">
        <f>VLOOKUP(B101,Ref.!I:K,3,0)</f>
        <v>#N/A</v>
      </c>
      <c r="N101" s="1">
        <f t="shared" si="1"/>
        <v>0</v>
      </c>
    </row>
    <row r="102" spans="1:14" x14ac:dyDescent="0.25">
      <c r="A102"/>
      <c r="B102"/>
      <c r="C102"/>
      <c r="D102" s="105"/>
      <c r="E102" s="105"/>
      <c r="F102" s="105"/>
      <c r="G102" s="105"/>
      <c r="H102" s="105"/>
      <c r="M102" s="1" t="e">
        <f>VLOOKUP(B102,Ref.!I:K,3,0)</f>
        <v>#N/A</v>
      </c>
      <c r="N102" s="1">
        <f t="shared" si="1"/>
        <v>0</v>
      </c>
    </row>
    <row r="103" spans="1:14" x14ac:dyDescent="0.25">
      <c r="A103"/>
      <c r="B103"/>
      <c r="C103"/>
      <c r="D103" s="105"/>
      <c r="E103" s="105"/>
      <c r="F103" s="105"/>
      <c r="G103" s="105"/>
      <c r="H103" s="105"/>
      <c r="M103" s="1" t="e">
        <f>VLOOKUP(B103,Ref.!I:K,3,0)</f>
        <v>#N/A</v>
      </c>
      <c r="N103" s="1">
        <f t="shared" si="1"/>
        <v>0</v>
      </c>
    </row>
    <row r="104" spans="1:14" x14ac:dyDescent="0.25">
      <c r="A104"/>
      <c r="B104"/>
      <c r="C104"/>
      <c r="D104" s="105"/>
      <c r="E104" s="105"/>
      <c r="F104" s="105"/>
      <c r="G104" s="105"/>
      <c r="H104" s="105"/>
      <c r="M104" s="1" t="e">
        <f>VLOOKUP(B104,Ref.!I:K,3,0)</f>
        <v>#N/A</v>
      </c>
      <c r="N104" s="1">
        <f t="shared" si="1"/>
        <v>0</v>
      </c>
    </row>
    <row r="105" spans="1:14" x14ac:dyDescent="0.25">
      <c r="A105"/>
      <c r="B105"/>
      <c r="C105"/>
      <c r="D105" s="105"/>
      <c r="E105" s="105"/>
      <c r="F105" s="105"/>
      <c r="G105" s="105"/>
      <c r="H105" s="105"/>
      <c r="M105" s="1" t="e">
        <f>VLOOKUP(B105,Ref.!I:K,3,0)</f>
        <v>#N/A</v>
      </c>
      <c r="N105" s="1">
        <f t="shared" si="1"/>
        <v>0</v>
      </c>
    </row>
    <row r="106" spans="1:14" x14ac:dyDescent="0.25">
      <c r="A106"/>
      <c r="B106"/>
      <c r="C106"/>
      <c r="D106" s="105"/>
      <c r="E106" s="105"/>
      <c r="F106" s="105"/>
      <c r="G106" s="105"/>
      <c r="H106" s="105"/>
      <c r="M106" s="1" t="e">
        <f>VLOOKUP(B106,Ref.!I:K,3,0)</f>
        <v>#N/A</v>
      </c>
      <c r="N106" s="1">
        <f t="shared" si="1"/>
        <v>0</v>
      </c>
    </row>
    <row r="107" spans="1:14" x14ac:dyDescent="0.25">
      <c r="A107"/>
      <c r="B107"/>
      <c r="C107"/>
      <c r="D107" s="105"/>
      <c r="E107" s="105"/>
      <c r="F107" s="105"/>
      <c r="G107" s="105"/>
      <c r="H107" s="105"/>
      <c r="M107" s="1" t="e">
        <f>VLOOKUP(B107,Ref.!I:K,3,0)</f>
        <v>#N/A</v>
      </c>
      <c r="N107" s="1">
        <f t="shared" si="1"/>
        <v>0</v>
      </c>
    </row>
    <row r="108" spans="1:14" x14ac:dyDescent="0.25">
      <c r="A108"/>
      <c r="B108"/>
      <c r="C108"/>
      <c r="D108" s="105"/>
      <c r="E108" s="105"/>
      <c r="F108" s="105"/>
      <c r="G108" s="105"/>
      <c r="H108" s="105"/>
      <c r="M108" s="1" t="e">
        <f>VLOOKUP(B108,Ref.!I:K,3,0)</f>
        <v>#N/A</v>
      </c>
      <c r="N108" s="1">
        <f t="shared" si="1"/>
        <v>0</v>
      </c>
    </row>
    <row r="109" spans="1:14" x14ac:dyDescent="0.25">
      <c r="A109"/>
      <c r="B109"/>
      <c r="C109"/>
      <c r="D109" s="105"/>
      <c r="E109" s="105"/>
      <c r="F109" s="105"/>
      <c r="G109" s="105"/>
      <c r="H109" s="105"/>
      <c r="M109" s="1" t="e">
        <f>VLOOKUP(B109,Ref.!I:K,3,0)</f>
        <v>#N/A</v>
      </c>
      <c r="N109" s="1">
        <f t="shared" si="1"/>
        <v>0</v>
      </c>
    </row>
    <row r="110" spans="1:14" x14ac:dyDescent="0.25">
      <c r="A110"/>
      <c r="B110"/>
      <c r="C110"/>
      <c r="D110" s="105"/>
      <c r="E110" s="105"/>
      <c r="F110" s="105"/>
      <c r="G110" s="105"/>
      <c r="H110" s="105"/>
      <c r="M110" s="1" t="e">
        <f>VLOOKUP(B110,Ref.!I:K,3,0)</f>
        <v>#N/A</v>
      </c>
      <c r="N110" s="1">
        <f t="shared" si="1"/>
        <v>0</v>
      </c>
    </row>
    <row r="111" spans="1:14" x14ac:dyDescent="0.25">
      <c r="A111"/>
      <c r="B111"/>
      <c r="C111"/>
      <c r="D111" s="105"/>
      <c r="E111" s="105"/>
      <c r="F111" s="105"/>
      <c r="G111" s="105"/>
      <c r="H111" s="105"/>
      <c r="M111" s="1" t="e">
        <f>VLOOKUP(B111,Ref.!I:K,3,0)</f>
        <v>#N/A</v>
      </c>
      <c r="N111" s="1">
        <f t="shared" si="1"/>
        <v>0</v>
      </c>
    </row>
    <row r="112" spans="1:14" x14ac:dyDescent="0.25">
      <c r="A112"/>
      <c r="B112"/>
      <c r="C112"/>
      <c r="D112" s="105"/>
      <c r="E112" s="105"/>
      <c r="F112" s="105"/>
      <c r="G112" s="105"/>
      <c r="H112" s="105"/>
      <c r="M112" s="1" t="e">
        <f>VLOOKUP(B112,Ref.!I:K,3,0)</f>
        <v>#N/A</v>
      </c>
      <c r="N112" s="1">
        <f t="shared" si="1"/>
        <v>0</v>
      </c>
    </row>
    <row r="113" spans="1:14" x14ac:dyDescent="0.25">
      <c r="A113"/>
      <c r="B113"/>
      <c r="C113"/>
      <c r="D113" s="105"/>
      <c r="E113" s="105"/>
      <c r="F113" s="105"/>
      <c r="G113" s="105"/>
      <c r="H113" s="105"/>
      <c r="M113" s="1" t="e">
        <f>VLOOKUP(B113,Ref.!I:K,3,0)</f>
        <v>#N/A</v>
      </c>
      <c r="N113" s="1">
        <f t="shared" si="1"/>
        <v>0</v>
      </c>
    </row>
    <row r="114" spans="1:14" x14ac:dyDescent="0.25">
      <c r="A114"/>
      <c r="B114"/>
      <c r="C114"/>
      <c r="D114" s="105"/>
      <c r="E114" s="105"/>
      <c r="F114" s="105"/>
      <c r="G114" s="105"/>
      <c r="H114" s="105"/>
      <c r="M114" s="1" t="e">
        <f>VLOOKUP(B114,Ref.!I:K,3,0)</f>
        <v>#N/A</v>
      </c>
      <c r="N114" s="1">
        <f t="shared" si="1"/>
        <v>0</v>
      </c>
    </row>
    <row r="115" spans="1:14" x14ac:dyDescent="0.25">
      <c r="A115"/>
      <c r="B115"/>
      <c r="C115"/>
      <c r="D115" s="105"/>
      <c r="E115" s="105"/>
      <c r="F115" s="105"/>
      <c r="G115" s="105"/>
      <c r="H115" s="105"/>
      <c r="M115" s="1" t="e">
        <f>VLOOKUP(B115,Ref.!I:K,3,0)</f>
        <v>#N/A</v>
      </c>
      <c r="N115" s="1">
        <f t="shared" si="1"/>
        <v>0</v>
      </c>
    </row>
    <row r="116" spans="1:14" x14ac:dyDescent="0.25">
      <c r="A116"/>
      <c r="B116"/>
      <c r="C116"/>
      <c r="D116" s="105"/>
      <c r="E116" s="105"/>
      <c r="F116" s="105"/>
      <c r="G116" s="105"/>
      <c r="H116" s="105"/>
      <c r="M116" s="1" t="e">
        <f>VLOOKUP(B116,Ref.!I:K,3,0)</f>
        <v>#N/A</v>
      </c>
      <c r="N116" s="1">
        <f t="shared" si="1"/>
        <v>0</v>
      </c>
    </row>
    <row r="117" spans="1:14" x14ac:dyDescent="0.25">
      <c r="A117"/>
      <c r="B117"/>
      <c r="C117"/>
      <c r="D117" s="105"/>
      <c r="E117" s="105"/>
      <c r="F117" s="105"/>
      <c r="G117" s="105"/>
      <c r="H117" s="105"/>
      <c r="M117" s="1" t="e">
        <f>VLOOKUP(B117,Ref.!I:K,3,0)</f>
        <v>#N/A</v>
      </c>
      <c r="N117" s="1">
        <f t="shared" si="1"/>
        <v>0</v>
      </c>
    </row>
    <row r="118" spans="1:14" x14ac:dyDescent="0.25">
      <c r="A118"/>
      <c r="B118"/>
      <c r="C118"/>
      <c r="D118" s="105"/>
      <c r="E118" s="105"/>
      <c r="F118" s="105"/>
      <c r="G118" s="105"/>
      <c r="H118" s="105"/>
      <c r="M118" s="1" t="e">
        <f>VLOOKUP(B118,Ref.!I:K,3,0)</f>
        <v>#N/A</v>
      </c>
      <c r="N118" s="1">
        <f t="shared" si="1"/>
        <v>0</v>
      </c>
    </row>
    <row r="119" spans="1:14" x14ac:dyDescent="0.25">
      <c r="A119"/>
      <c r="B119"/>
      <c r="C119"/>
      <c r="D119" s="105"/>
      <c r="E119" s="105"/>
      <c r="F119" s="105"/>
      <c r="G119" s="105"/>
      <c r="H119" s="105"/>
      <c r="M119" s="1" t="e">
        <f>VLOOKUP(B119,Ref.!I:K,3,0)</f>
        <v>#N/A</v>
      </c>
      <c r="N119" s="1">
        <f t="shared" si="1"/>
        <v>0</v>
      </c>
    </row>
    <row r="120" spans="1:14" x14ac:dyDescent="0.25">
      <c r="A120"/>
      <c r="B120"/>
      <c r="C120"/>
      <c r="D120" s="105"/>
      <c r="E120" s="105"/>
      <c r="F120" s="105"/>
      <c r="G120" s="105"/>
      <c r="H120" s="105"/>
      <c r="M120" s="1" t="e">
        <f>VLOOKUP(B120,Ref.!I:K,3,0)</f>
        <v>#N/A</v>
      </c>
      <c r="N120" s="1">
        <f t="shared" si="1"/>
        <v>0</v>
      </c>
    </row>
    <row r="121" spans="1:14" x14ac:dyDescent="0.25">
      <c r="A121"/>
      <c r="B121"/>
      <c r="C121"/>
      <c r="D121" s="105"/>
      <c r="E121" s="105"/>
      <c r="F121" s="105"/>
      <c r="G121" s="105"/>
      <c r="H121" s="105"/>
      <c r="M121" s="1" t="e">
        <f>VLOOKUP(B121,Ref.!I:K,3,0)</f>
        <v>#N/A</v>
      </c>
      <c r="N121" s="1">
        <f t="shared" si="1"/>
        <v>0</v>
      </c>
    </row>
    <row r="122" spans="1:14" x14ac:dyDescent="0.25">
      <c r="A122"/>
      <c r="B122"/>
      <c r="C122"/>
      <c r="D122" s="105"/>
      <c r="E122" s="105"/>
      <c r="F122" s="105"/>
      <c r="G122" s="105"/>
      <c r="H122" s="105"/>
      <c r="M122" s="1" t="e">
        <f>VLOOKUP(B122,Ref.!I:K,3,0)</f>
        <v>#N/A</v>
      </c>
      <c r="N122" s="1">
        <f t="shared" si="1"/>
        <v>0</v>
      </c>
    </row>
    <row r="123" spans="1:14" x14ac:dyDescent="0.25">
      <c r="A123"/>
      <c r="B123"/>
      <c r="C123"/>
      <c r="D123" s="105"/>
      <c r="E123" s="105"/>
      <c r="F123" s="105"/>
      <c r="G123" s="105"/>
      <c r="H123" s="105"/>
      <c r="M123" s="1" t="e">
        <f>VLOOKUP(B123,Ref.!I:K,3,0)</f>
        <v>#N/A</v>
      </c>
      <c r="N123" s="1">
        <f t="shared" si="1"/>
        <v>0</v>
      </c>
    </row>
    <row r="124" spans="1:14" x14ac:dyDescent="0.25">
      <c r="A124"/>
      <c r="B124"/>
      <c r="C124"/>
      <c r="D124" s="105"/>
      <c r="E124" s="105"/>
      <c r="F124" s="105"/>
      <c r="G124" s="105"/>
      <c r="H124" s="105"/>
      <c r="M124" s="1" t="e">
        <f>VLOOKUP(B124,Ref.!I:K,3,0)</f>
        <v>#N/A</v>
      </c>
      <c r="N124" s="1">
        <f t="shared" si="1"/>
        <v>0</v>
      </c>
    </row>
    <row r="125" spans="1:14" x14ac:dyDescent="0.25">
      <c r="A125"/>
      <c r="B125"/>
      <c r="C125"/>
      <c r="D125" s="105"/>
      <c r="E125" s="105"/>
      <c r="F125" s="105"/>
      <c r="G125" s="105"/>
      <c r="H125" s="105"/>
      <c r="M125" s="1" t="e">
        <f>VLOOKUP(B125,Ref.!I:K,3,0)</f>
        <v>#N/A</v>
      </c>
      <c r="N125" s="1">
        <f t="shared" si="1"/>
        <v>0</v>
      </c>
    </row>
    <row r="126" spans="1:14" x14ac:dyDescent="0.25">
      <c r="A126"/>
      <c r="B126"/>
      <c r="C126"/>
      <c r="D126" s="105"/>
      <c r="E126" s="105"/>
      <c r="F126" s="105"/>
      <c r="G126" s="105"/>
      <c r="H126" s="105"/>
      <c r="M126" s="1" t="e">
        <f>VLOOKUP(B126,Ref.!I:K,3,0)</f>
        <v>#N/A</v>
      </c>
      <c r="N126" s="1">
        <f t="shared" si="1"/>
        <v>0</v>
      </c>
    </row>
    <row r="127" spans="1:14" x14ac:dyDescent="0.25">
      <c r="A127"/>
      <c r="B127"/>
      <c r="C127"/>
      <c r="D127" s="105"/>
      <c r="E127" s="105"/>
      <c r="F127" s="105"/>
      <c r="G127" s="105"/>
      <c r="H127" s="105"/>
      <c r="M127" s="1" t="e">
        <f>VLOOKUP(B127,Ref.!I:K,3,0)</f>
        <v>#N/A</v>
      </c>
      <c r="N127" s="1">
        <f t="shared" si="1"/>
        <v>0</v>
      </c>
    </row>
    <row r="128" spans="1:14" x14ac:dyDescent="0.25">
      <c r="A128"/>
      <c r="B128"/>
      <c r="C128"/>
      <c r="D128" s="105"/>
      <c r="E128" s="105"/>
      <c r="F128" s="105"/>
      <c r="G128" s="105"/>
      <c r="H128" s="105"/>
      <c r="M128" s="1" t="e">
        <f>VLOOKUP(B128,Ref.!I:K,3,0)</f>
        <v>#N/A</v>
      </c>
      <c r="N128" s="1">
        <f t="shared" si="1"/>
        <v>0</v>
      </c>
    </row>
    <row r="129" spans="1:14" x14ac:dyDescent="0.25">
      <c r="A129"/>
      <c r="B129"/>
      <c r="C129"/>
      <c r="D129" s="105"/>
      <c r="E129" s="105"/>
      <c r="F129" s="105"/>
      <c r="G129" s="105"/>
      <c r="H129" s="105"/>
      <c r="M129" s="1" t="e">
        <f>VLOOKUP(B129,Ref.!I:K,3,0)</f>
        <v>#N/A</v>
      </c>
      <c r="N129" s="1">
        <f t="shared" si="1"/>
        <v>0</v>
      </c>
    </row>
    <row r="130" spans="1:14" x14ac:dyDescent="0.25">
      <c r="A130"/>
      <c r="B130"/>
      <c r="C130"/>
      <c r="D130" s="105"/>
      <c r="E130" s="105"/>
      <c r="F130" s="105"/>
      <c r="G130" s="105"/>
      <c r="H130" s="105"/>
      <c r="M130" s="1" t="e">
        <f>VLOOKUP(B130,Ref.!I:K,3,0)</f>
        <v>#N/A</v>
      </c>
      <c r="N130" s="1">
        <f t="shared" si="1"/>
        <v>0</v>
      </c>
    </row>
    <row r="131" spans="1:14" x14ac:dyDescent="0.25">
      <c r="A131"/>
      <c r="B131"/>
      <c r="C131"/>
      <c r="D131" s="105"/>
      <c r="E131" s="105"/>
      <c r="F131" s="105"/>
      <c r="G131" s="105"/>
      <c r="H131" s="105"/>
      <c r="M131" s="1" t="e">
        <f>VLOOKUP(B131,Ref.!I:K,3,0)</f>
        <v>#N/A</v>
      </c>
      <c r="N131" s="1">
        <f t="shared" ref="N131:N194" si="2">LEN(A131)</f>
        <v>0</v>
      </c>
    </row>
    <row r="132" spans="1:14" x14ac:dyDescent="0.25">
      <c r="A132"/>
      <c r="B132"/>
      <c r="C132"/>
      <c r="D132" s="105"/>
      <c r="E132" s="105"/>
      <c r="F132" s="105"/>
      <c r="G132" s="105"/>
      <c r="H132" s="105"/>
      <c r="M132" s="1" t="e">
        <f>VLOOKUP(B132,Ref.!I:K,3,0)</f>
        <v>#N/A</v>
      </c>
      <c r="N132" s="1">
        <f t="shared" si="2"/>
        <v>0</v>
      </c>
    </row>
    <row r="133" spans="1:14" x14ac:dyDescent="0.25">
      <c r="A133"/>
      <c r="B133"/>
      <c r="C133"/>
      <c r="D133" s="105"/>
      <c r="E133" s="105"/>
      <c r="F133" s="105"/>
      <c r="G133" s="105"/>
      <c r="H133" s="105"/>
      <c r="M133" s="1" t="e">
        <f>VLOOKUP(B133,Ref.!I:K,3,0)</f>
        <v>#N/A</v>
      </c>
      <c r="N133" s="1">
        <f t="shared" si="2"/>
        <v>0</v>
      </c>
    </row>
    <row r="134" spans="1:14" x14ac:dyDescent="0.25">
      <c r="A134"/>
      <c r="B134"/>
      <c r="C134"/>
      <c r="D134" s="105"/>
      <c r="E134" s="105"/>
      <c r="F134" s="105"/>
      <c r="G134" s="105"/>
      <c r="H134" s="105"/>
      <c r="M134" s="1" t="e">
        <f>VLOOKUP(B134,Ref.!I:K,3,0)</f>
        <v>#N/A</v>
      </c>
      <c r="N134" s="1">
        <f t="shared" si="2"/>
        <v>0</v>
      </c>
    </row>
    <row r="135" spans="1:14" x14ac:dyDescent="0.25">
      <c r="A135"/>
      <c r="B135"/>
      <c r="C135"/>
      <c r="D135" s="105"/>
      <c r="E135" s="105"/>
      <c r="F135" s="105"/>
      <c r="G135" s="105"/>
      <c r="H135" s="105"/>
      <c r="M135" s="1" t="e">
        <f>VLOOKUP(B135,Ref.!I:K,3,0)</f>
        <v>#N/A</v>
      </c>
      <c r="N135" s="1">
        <f t="shared" si="2"/>
        <v>0</v>
      </c>
    </row>
    <row r="136" spans="1:14" x14ac:dyDescent="0.25">
      <c r="A136"/>
      <c r="B136"/>
      <c r="C136"/>
      <c r="D136" s="105"/>
      <c r="E136" s="105"/>
      <c r="F136" s="105"/>
      <c r="G136" s="105"/>
      <c r="H136" s="105"/>
      <c r="M136" s="1" t="e">
        <f>VLOOKUP(B136,Ref.!I:K,3,0)</f>
        <v>#N/A</v>
      </c>
      <c r="N136" s="1">
        <f t="shared" si="2"/>
        <v>0</v>
      </c>
    </row>
    <row r="137" spans="1:14" x14ac:dyDescent="0.25">
      <c r="A137"/>
      <c r="B137"/>
      <c r="C137"/>
      <c r="D137" s="105"/>
      <c r="E137" s="105"/>
      <c r="F137" s="105"/>
      <c r="G137" s="105"/>
      <c r="H137" s="105"/>
      <c r="M137" s="1" t="e">
        <f>VLOOKUP(B137,Ref.!I:K,3,0)</f>
        <v>#N/A</v>
      </c>
      <c r="N137" s="1">
        <f t="shared" si="2"/>
        <v>0</v>
      </c>
    </row>
    <row r="138" spans="1:14" x14ac:dyDescent="0.25">
      <c r="A138"/>
      <c r="B138"/>
      <c r="C138"/>
      <c r="D138" s="105"/>
      <c r="E138" s="105"/>
      <c r="F138" s="105"/>
      <c r="G138" s="105"/>
      <c r="H138" s="105"/>
      <c r="M138" s="1" t="e">
        <f>VLOOKUP(B138,Ref.!I:K,3,0)</f>
        <v>#N/A</v>
      </c>
      <c r="N138" s="1">
        <f t="shared" si="2"/>
        <v>0</v>
      </c>
    </row>
    <row r="139" spans="1:14" x14ac:dyDescent="0.25">
      <c r="A139"/>
      <c r="B139"/>
      <c r="C139"/>
      <c r="D139" s="105"/>
      <c r="E139" s="105"/>
      <c r="F139" s="105"/>
      <c r="G139" s="105"/>
      <c r="H139" s="105"/>
      <c r="M139" s="1" t="e">
        <f>VLOOKUP(B139,Ref.!I:K,3,0)</f>
        <v>#N/A</v>
      </c>
      <c r="N139" s="1">
        <f t="shared" si="2"/>
        <v>0</v>
      </c>
    </row>
    <row r="140" spans="1:14" x14ac:dyDescent="0.25">
      <c r="A140"/>
      <c r="B140"/>
      <c r="C140"/>
      <c r="D140" s="105"/>
      <c r="E140" s="105"/>
      <c r="F140" s="105"/>
      <c r="G140" s="105"/>
      <c r="H140" s="105"/>
      <c r="M140" s="1" t="e">
        <f>VLOOKUP(B140,Ref.!I:K,3,0)</f>
        <v>#N/A</v>
      </c>
      <c r="N140" s="1">
        <f t="shared" si="2"/>
        <v>0</v>
      </c>
    </row>
    <row r="141" spans="1:14" x14ac:dyDescent="0.25">
      <c r="A141"/>
      <c r="B141"/>
      <c r="C141"/>
      <c r="D141" s="105"/>
      <c r="E141" s="105"/>
      <c r="F141" s="105"/>
      <c r="G141" s="105"/>
      <c r="H141" s="105"/>
      <c r="M141" s="1" t="e">
        <f>VLOOKUP(B141,Ref.!I:K,3,0)</f>
        <v>#N/A</v>
      </c>
      <c r="N141" s="1">
        <f t="shared" si="2"/>
        <v>0</v>
      </c>
    </row>
    <row r="142" spans="1:14" x14ac:dyDescent="0.25">
      <c r="A142"/>
      <c r="B142"/>
      <c r="C142"/>
      <c r="D142" s="105"/>
      <c r="E142" s="105"/>
      <c r="F142" s="105"/>
      <c r="G142" s="105"/>
      <c r="H142" s="105"/>
      <c r="M142" s="1" t="e">
        <f>VLOOKUP(B142,Ref.!I:K,3,0)</f>
        <v>#N/A</v>
      </c>
      <c r="N142" s="1">
        <f t="shared" si="2"/>
        <v>0</v>
      </c>
    </row>
    <row r="143" spans="1:14" x14ac:dyDescent="0.25">
      <c r="A143"/>
      <c r="B143"/>
      <c r="C143"/>
      <c r="D143" s="105"/>
      <c r="E143" s="105"/>
      <c r="F143" s="105"/>
      <c r="G143" s="105"/>
      <c r="H143" s="105"/>
      <c r="M143" s="1" t="e">
        <f>VLOOKUP(B143,Ref.!I:K,3,0)</f>
        <v>#N/A</v>
      </c>
      <c r="N143" s="1">
        <f t="shared" si="2"/>
        <v>0</v>
      </c>
    </row>
    <row r="144" spans="1:14" x14ac:dyDescent="0.25">
      <c r="A144"/>
      <c r="B144"/>
      <c r="C144"/>
      <c r="D144" s="105"/>
      <c r="E144" s="105"/>
      <c r="F144" s="105"/>
      <c r="G144" s="105"/>
      <c r="H144" s="105"/>
      <c r="M144" s="1" t="e">
        <f>VLOOKUP(B144,Ref.!I:K,3,0)</f>
        <v>#N/A</v>
      </c>
      <c r="N144" s="1">
        <f t="shared" si="2"/>
        <v>0</v>
      </c>
    </row>
    <row r="145" spans="1:14" x14ac:dyDescent="0.25">
      <c r="A145"/>
      <c r="B145"/>
      <c r="C145"/>
      <c r="D145" s="105"/>
      <c r="E145" s="105"/>
      <c r="F145" s="105"/>
      <c r="G145" s="105"/>
      <c r="H145" s="105"/>
      <c r="M145" s="1" t="e">
        <f>VLOOKUP(B145,Ref.!I:K,3,0)</f>
        <v>#N/A</v>
      </c>
      <c r="N145" s="1">
        <f t="shared" si="2"/>
        <v>0</v>
      </c>
    </row>
    <row r="146" spans="1:14" x14ac:dyDescent="0.25">
      <c r="A146"/>
      <c r="B146"/>
      <c r="C146"/>
      <c r="D146" s="105"/>
      <c r="E146" s="105"/>
      <c r="F146" s="105"/>
      <c r="G146" s="105"/>
      <c r="H146" s="105"/>
      <c r="M146" s="1" t="e">
        <f>VLOOKUP(B146,Ref.!I:K,3,0)</f>
        <v>#N/A</v>
      </c>
      <c r="N146" s="1">
        <f t="shared" si="2"/>
        <v>0</v>
      </c>
    </row>
    <row r="147" spans="1:14" x14ac:dyDescent="0.25">
      <c r="A147"/>
      <c r="B147"/>
      <c r="C147"/>
      <c r="D147" s="105"/>
      <c r="E147" s="105"/>
      <c r="F147" s="105"/>
      <c r="G147" s="105"/>
      <c r="H147" s="105"/>
      <c r="M147" s="1" t="e">
        <f>VLOOKUP(B147,Ref.!I:K,3,0)</f>
        <v>#N/A</v>
      </c>
      <c r="N147" s="1">
        <f t="shared" si="2"/>
        <v>0</v>
      </c>
    </row>
    <row r="148" spans="1:14" x14ac:dyDescent="0.25">
      <c r="A148"/>
      <c r="B148"/>
      <c r="C148"/>
      <c r="D148" s="105"/>
      <c r="E148" s="105"/>
      <c r="F148" s="105"/>
      <c r="G148" s="105"/>
      <c r="H148" s="105"/>
      <c r="M148" s="1" t="e">
        <f>VLOOKUP(B148,Ref.!I:K,3,0)</f>
        <v>#N/A</v>
      </c>
      <c r="N148" s="1">
        <f t="shared" si="2"/>
        <v>0</v>
      </c>
    </row>
    <row r="149" spans="1:14" x14ac:dyDescent="0.25">
      <c r="A149"/>
      <c r="B149"/>
      <c r="C149"/>
      <c r="D149" s="105"/>
      <c r="E149" s="105"/>
      <c r="F149" s="105"/>
      <c r="G149" s="105"/>
      <c r="H149" s="105"/>
      <c r="M149" s="1" t="e">
        <f>VLOOKUP(B149,Ref.!I:K,3,0)</f>
        <v>#N/A</v>
      </c>
      <c r="N149" s="1">
        <f t="shared" si="2"/>
        <v>0</v>
      </c>
    </row>
    <row r="150" spans="1:14" x14ac:dyDescent="0.25">
      <c r="A150"/>
      <c r="B150"/>
      <c r="C150"/>
      <c r="D150" s="105"/>
      <c r="E150" s="105"/>
      <c r="F150" s="105"/>
      <c r="G150" s="105"/>
      <c r="H150" s="105"/>
      <c r="M150" s="1" t="e">
        <f>VLOOKUP(B150,Ref.!I:K,3,0)</f>
        <v>#N/A</v>
      </c>
      <c r="N150" s="1">
        <f t="shared" si="2"/>
        <v>0</v>
      </c>
    </row>
    <row r="151" spans="1:14" x14ac:dyDescent="0.25">
      <c r="A151"/>
      <c r="B151"/>
      <c r="C151"/>
      <c r="D151" s="105"/>
      <c r="E151" s="105"/>
      <c r="F151" s="105"/>
      <c r="G151" s="105"/>
      <c r="H151" s="105"/>
      <c r="M151" s="1" t="e">
        <f>VLOOKUP(B151,Ref.!I:K,3,0)</f>
        <v>#N/A</v>
      </c>
      <c r="N151" s="1">
        <f t="shared" si="2"/>
        <v>0</v>
      </c>
    </row>
    <row r="152" spans="1:14" x14ac:dyDescent="0.25">
      <c r="A152"/>
      <c r="B152"/>
      <c r="C152"/>
      <c r="D152" s="105"/>
      <c r="E152" s="105"/>
      <c r="F152" s="105"/>
      <c r="G152" s="105"/>
      <c r="H152" s="105"/>
      <c r="M152" s="1" t="e">
        <f>VLOOKUP(B152,Ref.!I:K,3,0)</f>
        <v>#N/A</v>
      </c>
      <c r="N152" s="1">
        <f t="shared" si="2"/>
        <v>0</v>
      </c>
    </row>
    <row r="153" spans="1:14" x14ac:dyDescent="0.25">
      <c r="A153"/>
      <c r="B153"/>
      <c r="C153"/>
      <c r="D153" s="105"/>
      <c r="E153" s="105"/>
      <c r="F153" s="105"/>
      <c r="G153" s="105"/>
      <c r="H153" s="105"/>
      <c r="M153" s="1" t="e">
        <f>VLOOKUP(B153,Ref.!I:K,3,0)</f>
        <v>#N/A</v>
      </c>
      <c r="N153" s="1">
        <f t="shared" si="2"/>
        <v>0</v>
      </c>
    </row>
    <row r="154" spans="1:14" x14ac:dyDescent="0.25">
      <c r="A154"/>
      <c r="B154"/>
      <c r="C154"/>
      <c r="D154" s="105"/>
      <c r="E154" s="105"/>
      <c r="F154" s="105"/>
      <c r="G154" s="105"/>
      <c r="H154" s="105"/>
      <c r="M154" s="1" t="e">
        <f>VLOOKUP(B154,Ref.!I:K,3,0)</f>
        <v>#N/A</v>
      </c>
      <c r="N154" s="1">
        <f t="shared" si="2"/>
        <v>0</v>
      </c>
    </row>
    <row r="155" spans="1:14" x14ac:dyDescent="0.25">
      <c r="A155"/>
      <c r="B155"/>
      <c r="C155"/>
      <c r="D155" s="105"/>
      <c r="E155" s="105"/>
      <c r="F155" s="105"/>
      <c r="G155" s="105"/>
      <c r="H155" s="105"/>
      <c r="M155" s="1" t="e">
        <f>VLOOKUP(B155,Ref.!I:K,3,0)</f>
        <v>#N/A</v>
      </c>
      <c r="N155" s="1">
        <f t="shared" si="2"/>
        <v>0</v>
      </c>
    </row>
    <row r="156" spans="1:14" x14ac:dyDescent="0.25">
      <c r="A156"/>
      <c r="B156"/>
      <c r="C156"/>
      <c r="D156" s="105"/>
      <c r="E156" s="105"/>
      <c r="F156" s="105"/>
      <c r="G156" s="105"/>
      <c r="H156" s="105"/>
      <c r="M156" s="1" t="e">
        <f>VLOOKUP(B156,Ref.!I:K,3,0)</f>
        <v>#N/A</v>
      </c>
      <c r="N156" s="1">
        <f t="shared" si="2"/>
        <v>0</v>
      </c>
    </row>
    <row r="157" spans="1:14" x14ac:dyDescent="0.25">
      <c r="A157"/>
      <c r="B157"/>
      <c r="C157"/>
      <c r="D157" s="105"/>
      <c r="E157" s="105"/>
      <c r="F157" s="105"/>
      <c r="G157" s="105"/>
      <c r="H157" s="105"/>
      <c r="M157" s="1" t="e">
        <f>VLOOKUP(B157,Ref.!I:K,3,0)</f>
        <v>#N/A</v>
      </c>
      <c r="N157" s="1">
        <f t="shared" si="2"/>
        <v>0</v>
      </c>
    </row>
    <row r="158" spans="1:14" x14ac:dyDescent="0.25">
      <c r="A158"/>
      <c r="B158"/>
      <c r="C158"/>
      <c r="D158" s="105"/>
      <c r="E158" s="105"/>
      <c r="F158" s="105"/>
      <c r="G158" s="105"/>
      <c r="H158" s="105"/>
      <c r="M158" s="1" t="e">
        <f>VLOOKUP(B158,Ref.!I:K,3,0)</f>
        <v>#N/A</v>
      </c>
      <c r="N158" s="1">
        <f t="shared" si="2"/>
        <v>0</v>
      </c>
    </row>
    <row r="159" spans="1:14" x14ac:dyDescent="0.25">
      <c r="A159"/>
      <c r="B159"/>
      <c r="C159"/>
      <c r="D159" s="105"/>
      <c r="E159" s="105"/>
      <c r="F159" s="105"/>
      <c r="G159" s="105"/>
      <c r="H159" s="105"/>
      <c r="M159" s="1" t="e">
        <f>VLOOKUP(B159,Ref.!I:K,3,0)</f>
        <v>#N/A</v>
      </c>
      <c r="N159" s="1">
        <f t="shared" si="2"/>
        <v>0</v>
      </c>
    </row>
    <row r="160" spans="1:14" x14ac:dyDescent="0.25">
      <c r="A160"/>
      <c r="B160"/>
      <c r="C160"/>
      <c r="D160" s="105"/>
      <c r="E160" s="105"/>
      <c r="F160" s="105"/>
      <c r="G160" s="105"/>
      <c r="H160" s="105"/>
      <c r="M160" s="1" t="e">
        <f>VLOOKUP(B160,Ref.!I:K,3,0)</f>
        <v>#N/A</v>
      </c>
      <c r="N160" s="1">
        <f t="shared" si="2"/>
        <v>0</v>
      </c>
    </row>
    <row r="161" spans="1:14" x14ac:dyDescent="0.25">
      <c r="A161"/>
      <c r="B161"/>
      <c r="C161"/>
      <c r="D161" s="105"/>
      <c r="E161" s="105"/>
      <c r="F161" s="105"/>
      <c r="G161" s="105"/>
      <c r="H161" s="105"/>
      <c r="M161" s="1" t="e">
        <f>VLOOKUP(B161,Ref.!I:K,3,0)</f>
        <v>#N/A</v>
      </c>
      <c r="N161" s="1">
        <f t="shared" si="2"/>
        <v>0</v>
      </c>
    </row>
    <row r="162" spans="1:14" x14ac:dyDescent="0.25">
      <c r="A162"/>
      <c r="B162"/>
      <c r="C162"/>
      <c r="D162" s="105"/>
      <c r="E162" s="105"/>
      <c r="F162" s="105"/>
      <c r="G162" s="105"/>
      <c r="H162" s="105"/>
      <c r="M162" s="1" t="e">
        <f>VLOOKUP(B162,Ref.!I:K,3,0)</f>
        <v>#N/A</v>
      </c>
      <c r="N162" s="1">
        <f t="shared" si="2"/>
        <v>0</v>
      </c>
    </row>
    <row r="163" spans="1:14" x14ac:dyDescent="0.25">
      <c r="A163"/>
      <c r="B163"/>
      <c r="C163"/>
      <c r="D163" s="105"/>
      <c r="E163" s="105"/>
      <c r="F163" s="105"/>
      <c r="G163" s="105"/>
      <c r="H163" s="105"/>
      <c r="M163" s="1" t="e">
        <f>VLOOKUP(B163,Ref.!I:K,3,0)</f>
        <v>#N/A</v>
      </c>
      <c r="N163" s="1">
        <f t="shared" si="2"/>
        <v>0</v>
      </c>
    </row>
    <row r="164" spans="1:14" x14ac:dyDescent="0.25">
      <c r="A164"/>
      <c r="B164"/>
      <c r="C164"/>
      <c r="D164" s="105"/>
      <c r="E164" s="105"/>
      <c r="F164" s="105"/>
      <c r="G164" s="105"/>
      <c r="H164" s="105"/>
      <c r="M164" s="1" t="e">
        <f>VLOOKUP(B164,Ref.!I:K,3,0)</f>
        <v>#N/A</v>
      </c>
      <c r="N164" s="1">
        <f t="shared" si="2"/>
        <v>0</v>
      </c>
    </row>
    <row r="165" spans="1:14" x14ac:dyDescent="0.25">
      <c r="A165"/>
      <c r="B165"/>
      <c r="C165"/>
      <c r="D165" s="105"/>
      <c r="E165" s="105"/>
      <c r="F165" s="105"/>
      <c r="G165" s="105"/>
      <c r="H165" s="105"/>
      <c r="M165" s="1" t="e">
        <f>VLOOKUP(B165,Ref.!I:K,3,0)</f>
        <v>#N/A</v>
      </c>
      <c r="N165" s="1">
        <f t="shared" si="2"/>
        <v>0</v>
      </c>
    </row>
    <row r="166" spans="1:14" x14ac:dyDescent="0.25">
      <c r="A166"/>
      <c r="B166"/>
      <c r="C166"/>
      <c r="D166" s="105"/>
      <c r="E166" s="105"/>
      <c r="F166" s="105"/>
      <c r="G166" s="105"/>
      <c r="H166" s="105"/>
      <c r="M166" s="1" t="e">
        <f>VLOOKUP(B166,Ref.!I:K,3,0)</f>
        <v>#N/A</v>
      </c>
      <c r="N166" s="1">
        <f t="shared" si="2"/>
        <v>0</v>
      </c>
    </row>
    <row r="167" spans="1:14" x14ac:dyDescent="0.25">
      <c r="A167"/>
      <c r="B167"/>
      <c r="C167"/>
      <c r="D167" s="105"/>
      <c r="E167" s="105"/>
      <c r="F167" s="105"/>
      <c r="G167" s="105"/>
      <c r="H167" s="105"/>
      <c r="M167" s="1" t="e">
        <f>VLOOKUP(B167,Ref.!I:K,3,0)</f>
        <v>#N/A</v>
      </c>
      <c r="N167" s="1">
        <f t="shared" si="2"/>
        <v>0</v>
      </c>
    </row>
    <row r="168" spans="1:14" x14ac:dyDescent="0.25">
      <c r="A168"/>
      <c r="B168"/>
      <c r="C168"/>
      <c r="D168" s="105"/>
      <c r="E168" s="105"/>
      <c r="F168" s="105"/>
      <c r="G168" s="105"/>
      <c r="H168" s="105"/>
      <c r="M168" s="1" t="e">
        <f>VLOOKUP(B168,Ref.!I:K,3,0)</f>
        <v>#N/A</v>
      </c>
      <c r="N168" s="1">
        <f t="shared" si="2"/>
        <v>0</v>
      </c>
    </row>
    <row r="169" spans="1:14" x14ac:dyDescent="0.25">
      <c r="A169"/>
      <c r="B169"/>
      <c r="C169"/>
      <c r="D169" s="105"/>
      <c r="E169" s="105"/>
      <c r="F169" s="105"/>
      <c r="G169" s="105"/>
      <c r="H169" s="105"/>
      <c r="M169" s="1" t="e">
        <f>VLOOKUP(B169,Ref.!I:K,3,0)</f>
        <v>#N/A</v>
      </c>
      <c r="N169" s="1">
        <f t="shared" si="2"/>
        <v>0</v>
      </c>
    </row>
    <row r="170" spans="1:14" x14ac:dyDescent="0.25">
      <c r="A170"/>
      <c r="B170"/>
      <c r="C170"/>
      <c r="D170" s="105"/>
      <c r="E170" s="105"/>
      <c r="F170" s="105"/>
      <c r="G170" s="105"/>
      <c r="H170" s="105"/>
      <c r="M170" s="1" t="e">
        <f>VLOOKUP(B170,Ref.!I:K,3,0)</f>
        <v>#N/A</v>
      </c>
      <c r="N170" s="1">
        <f t="shared" si="2"/>
        <v>0</v>
      </c>
    </row>
    <row r="171" spans="1:14" x14ac:dyDescent="0.25">
      <c r="A171"/>
      <c r="B171"/>
      <c r="C171"/>
      <c r="D171" s="105"/>
      <c r="E171" s="105"/>
      <c r="F171" s="105"/>
      <c r="G171" s="105"/>
      <c r="H171" s="105"/>
      <c r="M171" s="1" t="e">
        <f>VLOOKUP(B171,Ref.!I:K,3,0)</f>
        <v>#N/A</v>
      </c>
      <c r="N171" s="1">
        <f t="shared" si="2"/>
        <v>0</v>
      </c>
    </row>
    <row r="172" spans="1:14" x14ac:dyDescent="0.25">
      <c r="A172"/>
      <c r="B172"/>
      <c r="C172"/>
      <c r="D172" s="105"/>
      <c r="E172" s="105"/>
      <c r="F172" s="105"/>
      <c r="G172" s="105"/>
      <c r="H172" s="105"/>
      <c r="M172" s="1" t="e">
        <f>VLOOKUP(B172,Ref.!I:K,3,0)</f>
        <v>#N/A</v>
      </c>
      <c r="N172" s="1">
        <f t="shared" si="2"/>
        <v>0</v>
      </c>
    </row>
    <row r="173" spans="1:14" x14ac:dyDescent="0.25">
      <c r="A173"/>
      <c r="B173"/>
      <c r="C173"/>
      <c r="D173" s="105"/>
      <c r="E173" s="105"/>
      <c r="F173" s="105"/>
      <c r="G173" s="105"/>
      <c r="H173" s="105"/>
      <c r="M173" s="1" t="e">
        <f>VLOOKUP(B173,Ref.!I:K,3,0)</f>
        <v>#N/A</v>
      </c>
      <c r="N173" s="1">
        <f t="shared" si="2"/>
        <v>0</v>
      </c>
    </row>
    <row r="174" spans="1:14" x14ac:dyDescent="0.25">
      <c r="A174"/>
      <c r="B174"/>
      <c r="C174"/>
      <c r="D174" s="105"/>
      <c r="E174" s="105"/>
      <c r="F174" s="105"/>
      <c r="G174" s="105"/>
      <c r="H174" s="105"/>
      <c r="M174" s="1" t="e">
        <f>VLOOKUP(B174,Ref.!I:K,3,0)</f>
        <v>#N/A</v>
      </c>
      <c r="N174" s="1">
        <f t="shared" si="2"/>
        <v>0</v>
      </c>
    </row>
    <row r="175" spans="1:14" x14ac:dyDescent="0.25">
      <c r="A175"/>
      <c r="B175"/>
      <c r="C175"/>
      <c r="D175" s="105"/>
      <c r="E175" s="105"/>
      <c r="F175" s="105"/>
      <c r="G175" s="105"/>
      <c r="H175" s="105"/>
      <c r="M175" s="1" t="e">
        <f>VLOOKUP(B175,Ref.!I:K,3,0)</f>
        <v>#N/A</v>
      </c>
      <c r="N175" s="1">
        <f t="shared" si="2"/>
        <v>0</v>
      </c>
    </row>
    <row r="176" spans="1:14" x14ac:dyDescent="0.25">
      <c r="A176"/>
      <c r="B176"/>
      <c r="C176"/>
      <c r="D176" s="105"/>
      <c r="E176" s="105"/>
      <c r="F176" s="105"/>
      <c r="G176" s="105"/>
      <c r="H176" s="105"/>
      <c r="M176" s="1" t="e">
        <f>VLOOKUP(B176,Ref.!I:K,3,0)</f>
        <v>#N/A</v>
      </c>
      <c r="N176" s="1">
        <f t="shared" si="2"/>
        <v>0</v>
      </c>
    </row>
    <row r="177" spans="1:14" x14ac:dyDescent="0.25">
      <c r="A177"/>
      <c r="B177"/>
      <c r="C177"/>
      <c r="D177" s="105"/>
      <c r="E177" s="105"/>
      <c r="F177" s="105"/>
      <c r="G177" s="105"/>
      <c r="H177" s="105"/>
      <c r="M177" s="1" t="e">
        <f>VLOOKUP(B177,Ref.!I:K,3,0)</f>
        <v>#N/A</v>
      </c>
      <c r="N177" s="1">
        <f t="shared" si="2"/>
        <v>0</v>
      </c>
    </row>
    <row r="178" spans="1:14" x14ac:dyDescent="0.25">
      <c r="A178"/>
      <c r="B178"/>
      <c r="C178"/>
      <c r="D178" s="105"/>
      <c r="E178" s="105"/>
      <c r="F178" s="105"/>
      <c r="G178" s="105"/>
      <c r="H178" s="105"/>
      <c r="M178" s="1" t="e">
        <f>VLOOKUP(B178,Ref.!I:K,3,0)</f>
        <v>#N/A</v>
      </c>
      <c r="N178" s="1">
        <f t="shared" si="2"/>
        <v>0</v>
      </c>
    </row>
    <row r="179" spans="1:14" x14ac:dyDescent="0.25">
      <c r="A179"/>
      <c r="B179"/>
      <c r="C179"/>
      <c r="D179" s="105"/>
      <c r="E179" s="105"/>
      <c r="F179" s="105"/>
      <c r="G179" s="105"/>
      <c r="H179" s="105"/>
      <c r="M179" s="1" t="e">
        <f>VLOOKUP(B179,Ref.!I:K,3,0)</f>
        <v>#N/A</v>
      </c>
      <c r="N179" s="1">
        <f t="shared" si="2"/>
        <v>0</v>
      </c>
    </row>
    <row r="180" spans="1:14" x14ac:dyDescent="0.25">
      <c r="A180"/>
      <c r="B180"/>
      <c r="C180"/>
      <c r="D180" s="105"/>
      <c r="E180" s="105"/>
      <c r="F180" s="105"/>
      <c r="G180" s="105"/>
      <c r="H180" s="105"/>
      <c r="M180" s="1" t="e">
        <f>VLOOKUP(B180,Ref.!I:K,3,0)</f>
        <v>#N/A</v>
      </c>
      <c r="N180" s="1">
        <f t="shared" si="2"/>
        <v>0</v>
      </c>
    </row>
    <row r="181" spans="1:14" x14ac:dyDescent="0.25">
      <c r="A181"/>
      <c r="B181"/>
      <c r="C181"/>
      <c r="D181" s="105"/>
      <c r="E181" s="105"/>
      <c r="F181" s="105"/>
      <c r="G181" s="105"/>
      <c r="H181" s="105"/>
      <c r="M181" s="1" t="e">
        <f>VLOOKUP(B181,Ref.!I:K,3,0)</f>
        <v>#N/A</v>
      </c>
      <c r="N181" s="1">
        <f t="shared" si="2"/>
        <v>0</v>
      </c>
    </row>
    <row r="182" spans="1:14" x14ac:dyDescent="0.25">
      <c r="A182"/>
      <c r="B182"/>
      <c r="C182"/>
      <c r="D182" s="105"/>
      <c r="E182" s="105"/>
      <c r="F182" s="105"/>
      <c r="G182" s="105"/>
      <c r="H182" s="105"/>
      <c r="M182" s="1" t="e">
        <f>VLOOKUP(B182,Ref.!I:K,3,0)</f>
        <v>#N/A</v>
      </c>
      <c r="N182" s="1">
        <f t="shared" si="2"/>
        <v>0</v>
      </c>
    </row>
    <row r="183" spans="1:14" x14ac:dyDescent="0.25">
      <c r="A183"/>
      <c r="B183"/>
      <c r="C183"/>
      <c r="D183" s="105"/>
      <c r="E183" s="105"/>
      <c r="F183" s="105"/>
      <c r="G183" s="105"/>
      <c r="H183" s="105"/>
      <c r="M183" s="1" t="e">
        <f>VLOOKUP(B183,Ref.!I:K,3,0)</f>
        <v>#N/A</v>
      </c>
      <c r="N183" s="1">
        <f t="shared" si="2"/>
        <v>0</v>
      </c>
    </row>
    <row r="184" spans="1:14" x14ac:dyDescent="0.25">
      <c r="A184"/>
      <c r="B184"/>
      <c r="C184"/>
      <c r="D184" s="105"/>
      <c r="E184" s="105"/>
      <c r="F184" s="105"/>
      <c r="G184" s="105"/>
      <c r="H184" s="105"/>
      <c r="M184" s="1" t="e">
        <f>VLOOKUP(B184,Ref.!I:K,3,0)</f>
        <v>#N/A</v>
      </c>
      <c r="N184" s="1">
        <f t="shared" si="2"/>
        <v>0</v>
      </c>
    </row>
    <row r="185" spans="1:14" x14ac:dyDescent="0.25">
      <c r="A185"/>
      <c r="B185"/>
      <c r="C185"/>
      <c r="D185" s="105"/>
      <c r="E185" s="105"/>
      <c r="F185" s="105"/>
      <c r="G185" s="105"/>
      <c r="H185" s="105"/>
      <c r="M185" s="1" t="e">
        <f>VLOOKUP(B185,Ref.!I:K,3,0)</f>
        <v>#N/A</v>
      </c>
      <c r="N185" s="1">
        <f t="shared" si="2"/>
        <v>0</v>
      </c>
    </row>
    <row r="186" spans="1:14" x14ac:dyDescent="0.25">
      <c r="A186"/>
      <c r="B186"/>
      <c r="C186"/>
      <c r="D186" s="105"/>
      <c r="E186" s="105"/>
      <c r="F186" s="105"/>
      <c r="G186" s="105"/>
      <c r="H186" s="105"/>
      <c r="M186" s="1" t="e">
        <f>VLOOKUP(B186,Ref.!I:K,3,0)</f>
        <v>#N/A</v>
      </c>
      <c r="N186" s="1">
        <f t="shared" si="2"/>
        <v>0</v>
      </c>
    </row>
    <row r="187" spans="1:14" x14ac:dyDescent="0.25">
      <c r="A187"/>
      <c r="B187"/>
      <c r="C187"/>
      <c r="D187" s="105"/>
      <c r="E187" s="105"/>
      <c r="F187" s="105"/>
      <c r="G187" s="105"/>
      <c r="H187" s="105"/>
      <c r="M187" s="1" t="e">
        <f>VLOOKUP(B187,Ref.!I:K,3,0)</f>
        <v>#N/A</v>
      </c>
      <c r="N187" s="1">
        <f t="shared" si="2"/>
        <v>0</v>
      </c>
    </row>
    <row r="188" spans="1:14" x14ac:dyDescent="0.25">
      <c r="A188"/>
      <c r="B188"/>
      <c r="C188"/>
      <c r="D188" s="105"/>
      <c r="E188" s="105"/>
      <c r="F188" s="105"/>
      <c r="G188" s="105"/>
      <c r="H188" s="105"/>
      <c r="M188" s="1" t="e">
        <f>VLOOKUP(B188,Ref.!I:K,3,0)</f>
        <v>#N/A</v>
      </c>
      <c r="N188" s="1">
        <f t="shared" si="2"/>
        <v>0</v>
      </c>
    </row>
    <row r="189" spans="1:14" x14ac:dyDescent="0.25">
      <c r="A189"/>
      <c r="B189"/>
      <c r="C189"/>
      <c r="D189" s="105"/>
      <c r="E189" s="105"/>
      <c r="F189" s="105"/>
      <c r="G189" s="105"/>
      <c r="H189" s="105"/>
      <c r="M189" s="1" t="e">
        <f>VLOOKUP(B189,Ref.!I:K,3,0)</f>
        <v>#N/A</v>
      </c>
      <c r="N189" s="1">
        <f t="shared" si="2"/>
        <v>0</v>
      </c>
    </row>
    <row r="190" spans="1:14" x14ac:dyDescent="0.25">
      <c r="A190"/>
      <c r="B190"/>
      <c r="C190"/>
      <c r="D190" s="105"/>
      <c r="E190" s="105"/>
      <c r="F190" s="105"/>
      <c r="G190" s="105"/>
      <c r="H190" s="105"/>
      <c r="M190" s="1" t="e">
        <f>VLOOKUP(B190,Ref.!I:K,3,0)</f>
        <v>#N/A</v>
      </c>
      <c r="N190" s="1">
        <f t="shared" si="2"/>
        <v>0</v>
      </c>
    </row>
    <row r="191" spans="1:14" x14ac:dyDescent="0.25">
      <c r="A191"/>
      <c r="B191"/>
      <c r="C191"/>
      <c r="D191" s="105"/>
      <c r="E191" s="105"/>
      <c r="F191" s="105"/>
      <c r="G191" s="105"/>
      <c r="H191" s="105"/>
      <c r="M191" s="1" t="e">
        <f>VLOOKUP(B191,Ref.!I:K,3,0)</f>
        <v>#N/A</v>
      </c>
      <c r="N191" s="1">
        <f t="shared" si="2"/>
        <v>0</v>
      </c>
    </row>
    <row r="192" spans="1:14" x14ac:dyDescent="0.25">
      <c r="A192"/>
      <c r="B192"/>
      <c r="C192"/>
      <c r="D192" s="105"/>
      <c r="E192" s="105"/>
      <c r="F192" s="105"/>
      <c r="G192" s="105"/>
      <c r="H192" s="105"/>
      <c r="M192" s="1" t="e">
        <f>VLOOKUP(B192,Ref.!I:K,3,0)</f>
        <v>#N/A</v>
      </c>
      <c r="N192" s="1">
        <f t="shared" si="2"/>
        <v>0</v>
      </c>
    </row>
    <row r="193" spans="1:14" x14ac:dyDescent="0.25">
      <c r="A193"/>
      <c r="B193"/>
      <c r="C193"/>
      <c r="D193" s="105"/>
      <c r="E193" s="105"/>
      <c r="F193" s="105"/>
      <c r="G193" s="105"/>
      <c r="H193" s="105"/>
      <c r="M193" s="1" t="e">
        <f>VLOOKUP(B193,Ref.!I:K,3,0)</f>
        <v>#N/A</v>
      </c>
      <c r="N193" s="1">
        <f t="shared" si="2"/>
        <v>0</v>
      </c>
    </row>
    <row r="194" spans="1:14" x14ac:dyDescent="0.25">
      <c r="A194"/>
      <c r="B194"/>
      <c r="C194"/>
      <c r="D194" s="105"/>
      <c r="E194" s="105"/>
      <c r="F194" s="105"/>
      <c r="G194" s="105"/>
      <c r="H194" s="105"/>
      <c r="M194" s="1" t="e">
        <f>VLOOKUP(B194,Ref.!I:K,3,0)</f>
        <v>#N/A</v>
      </c>
      <c r="N194" s="1">
        <f t="shared" si="2"/>
        <v>0</v>
      </c>
    </row>
    <row r="195" spans="1:14" x14ac:dyDescent="0.25">
      <c r="A195"/>
      <c r="B195"/>
      <c r="C195"/>
      <c r="D195" s="105"/>
      <c r="E195" s="105"/>
      <c r="F195" s="105"/>
      <c r="G195" s="105"/>
      <c r="H195" s="105"/>
      <c r="M195" s="1" t="e">
        <f>VLOOKUP(B195,Ref.!I:K,3,0)</f>
        <v>#N/A</v>
      </c>
      <c r="N195" s="1">
        <f t="shared" ref="N195:N240" si="3">LEN(A195)</f>
        <v>0</v>
      </c>
    </row>
    <row r="196" spans="1:14" x14ac:dyDescent="0.25">
      <c r="A196"/>
      <c r="B196"/>
      <c r="C196"/>
      <c r="D196" s="105"/>
      <c r="E196" s="105"/>
      <c r="F196" s="105"/>
      <c r="G196" s="105"/>
      <c r="H196" s="105"/>
      <c r="M196" s="1" t="e">
        <f>VLOOKUP(B196,Ref.!I:K,3,0)</f>
        <v>#N/A</v>
      </c>
      <c r="N196" s="1">
        <f t="shared" si="3"/>
        <v>0</v>
      </c>
    </row>
    <row r="197" spans="1:14" x14ac:dyDescent="0.25">
      <c r="A197"/>
      <c r="B197"/>
      <c r="C197"/>
      <c r="D197" s="105"/>
      <c r="E197" s="105"/>
      <c r="F197" s="105"/>
      <c r="G197" s="105"/>
      <c r="H197" s="105"/>
      <c r="M197" s="1" t="e">
        <f>VLOOKUP(B197,Ref.!I:K,3,0)</f>
        <v>#N/A</v>
      </c>
      <c r="N197" s="1">
        <f t="shared" si="3"/>
        <v>0</v>
      </c>
    </row>
    <row r="198" spans="1:14" x14ac:dyDescent="0.25">
      <c r="A198"/>
      <c r="B198"/>
      <c r="C198"/>
      <c r="D198" s="105"/>
      <c r="E198" s="105"/>
      <c r="F198" s="105"/>
      <c r="G198" s="105"/>
      <c r="H198" s="105"/>
      <c r="M198" s="1" t="e">
        <f>VLOOKUP(B198,Ref.!I:K,3,0)</f>
        <v>#N/A</v>
      </c>
      <c r="N198" s="1">
        <f t="shared" si="3"/>
        <v>0</v>
      </c>
    </row>
    <row r="199" spans="1:14" x14ac:dyDescent="0.25">
      <c r="A199"/>
      <c r="B199"/>
      <c r="C199"/>
      <c r="D199" s="105"/>
      <c r="E199" s="105"/>
      <c r="F199" s="105"/>
      <c r="G199" s="105"/>
      <c r="H199" s="105"/>
      <c r="M199" s="1" t="e">
        <f>VLOOKUP(B199,Ref.!I:K,3,0)</f>
        <v>#N/A</v>
      </c>
      <c r="N199" s="1">
        <f t="shared" si="3"/>
        <v>0</v>
      </c>
    </row>
    <row r="200" spans="1:14" x14ac:dyDescent="0.25">
      <c r="A200"/>
      <c r="B200"/>
      <c r="C200"/>
      <c r="D200" s="105"/>
      <c r="E200" s="105"/>
      <c r="F200" s="105"/>
      <c r="G200" s="105"/>
      <c r="H200" s="105"/>
      <c r="M200" s="1" t="e">
        <f>VLOOKUP(B200,Ref.!I:K,3,0)</f>
        <v>#N/A</v>
      </c>
      <c r="N200" s="1">
        <f t="shared" si="3"/>
        <v>0</v>
      </c>
    </row>
    <row r="201" spans="1:14" x14ac:dyDescent="0.25">
      <c r="A201"/>
      <c r="B201"/>
      <c r="C201"/>
      <c r="D201" s="105"/>
      <c r="E201" s="105"/>
      <c r="F201" s="105"/>
      <c r="G201" s="105"/>
      <c r="H201" s="105"/>
      <c r="M201" s="1" t="e">
        <f>VLOOKUP(B201,Ref.!I:K,3,0)</f>
        <v>#N/A</v>
      </c>
      <c r="N201" s="1">
        <f t="shared" si="3"/>
        <v>0</v>
      </c>
    </row>
    <row r="202" spans="1:14" x14ac:dyDescent="0.25">
      <c r="A202"/>
      <c r="B202"/>
      <c r="C202"/>
      <c r="D202" s="105"/>
      <c r="E202" s="105"/>
      <c r="F202" s="105"/>
      <c r="G202" s="105"/>
      <c r="H202" s="105"/>
      <c r="M202" s="1" t="e">
        <f>VLOOKUP(B202,Ref.!I:K,3,0)</f>
        <v>#N/A</v>
      </c>
      <c r="N202" s="1">
        <f t="shared" si="3"/>
        <v>0</v>
      </c>
    </row>
    <row r="203" spans="1:14" x14ac:dyDescent="0.25">
      <c r="A203"/>
      <c r="B203"/>
      <c r="C203"/>
      <c r="D203" s="105"/>
      <c r="E203" s="105"/>
      <c r="F203" s="105"/>
      <c r="G203" s="105"/>
      <c r="H203" s="105"/>
      <c r="M203" s="1" t="e">
        <f>VLOOKUP(B203,Ref.!I:K,3,0)</f>
        <v>#N/A</v>
      </c>
      <c r="N203" s="1">
        <f t="shared" si="3"/>
        <v>0</v>
      </c>
    </row>
    <row r="204" spans="1:14" x14ac:dyDescent="0.25">
      <c r="A204"/>
      <c r="B204"/>
      <c r="C204"/>
      <c r="D204" s="105"/>
      <c r="E204" s="105"/>
      <c r="F204" s="105"/>
      <c r="G204" s="105"/>
      <c r="H204" s="105"/>
      <c r="M204" s="1" t="e">
        <f>VLOOKUP(B204,Ref.!I:K,3,0)</f>
        <v>#N/A</v>
      </c>
      <c r="N204" s="1">
        <f t="shared" si="3"/>
        <v>0</v>
      </c>
    </row>
    <row r="205" spans="1:14" x14ac:dyDescent="0.25">
      <c r="A205"/>
      <c r="B205"/>
      <c r="C205"/>
      <c r="D205" s="105"/>
      <c r="E205" s="105"/>
      <c r="F205" s="105"/>
      <c r="G205" s="105"/>
      <c r="H205" s="105"/>
      <c r="M205" s="1" t="e">
        <f>VLOOKUP(B205,Ref.!I:K,3,0)</f>
        <v>#N/A</v>
      </c>
      <c r="N205" s="1">
        <f t="shared" si="3"/>
        <v>0</v>
      </c>
    </row>
    <row r="206" spans="1:14" x14ac:dyDescent="0.25">
      <c r="A206"/>
      <c r="B206"/>
      <c r="C206"/>
      <c r="D206" s="105"/>
      <c r="E206" s="105"/>
      <c r="F206" s="105"/>
      <c r="G206" s="105"/>
      <c r="H206" s="105"/>
      <c r="M206" s="1" t="e">
        <f>VLOOKUP(B206,Ref.!I:K,3,0)</f>
        <v>#N/A</v>
      </c>
      <c r="N206" s="1">
        <f t="shared" si="3"/>
        <v>0</v>
      </c>
    </row>
    <row r="207" spans="1:14" x14ac:dyDescent="0.25">
      <c r="A207"/>
      <c r="B207"/>
      <c r="C207"/>
      <c r="D207" s="105"/>
      <c r="E207" s="105"/>
      <c r="F207" s="105"/>
      <c r="G207" s="105"/>
      <c r="H207" s="105"/>
      <c r="M207" s="1" t="e">
        <f>VLOOKUP(B207,Ref.!I:K,3,0)</f>
        <v>#N/A</v>
      </c>
      <c r="N207" s="1">
        <f t="shared" si="3"/>
        <v>0</v>
      </c>
    </row>
    <row r="208" spans="1:14" x14ac:dyDescent="0.25">
      <c r="A208"/>
      <c r="B208"/>
      <c r="C208"/>
      <c r="D208" s="105"/>
      <c r="E208" s="105"/>
      <c r="F208" s="105"/>
      <c r="G208" s="105"/>
      <c r="H208" s="105"/>
      <c r="M208" s="1" t="e">
        <f>VLOOKUP(B208,Ref.!I:K,3,0)</f>
        <v>#N/A</v>
      </c>
      <c r="N208" s="1">
        <f t="shared" si="3"/>
        <v>0</v>
      </c>
    </row>
    <row r="209" spans="1:14" x14ac:dyDescent="0.25">
      <c r="A209"/>
      <c r="B209"/>
      <c r="C209"/>
      <c r="D209" s="105"/>
      <c r="E209" s="105"/>
      <c r="F209" s="105"/>
      <c r="G209" s="105"/>
      <c r="H209" s="105"/>
      <c r="M209" s="1" t="e">
        <f>VLOOKUP(B209,Ref.!I:K,3,0)</f>
        <v>#N/A</v>
      </c>
      <c r="N209" s="1">
        <f t="shared" si="3"/>
        <v>0</v>
      </c>
    </row>
    <row r="210" spans="1:14" x14ac:dyDescent="0.25">
      <c r="A210"/>
      <c r="B210"/>
      <c r="C210"/>
      <c r="D210" s="105"/>
      <c r="E210" s="105"/>
      <c r="F210" s="105"/>
      <c r="G210" s="105"/>
      <c r="H210" s="105"/>
      <c r="M210" s="1" t="e">
        <f>VLOOKUP(B210,Ref.!I:K,3,0)</f>
        <v>#N/A</v>
      </c>
      <c r="N210" s="1">
        <f t="shared" si="3"/>
        <v>0</v>
      </c>
    </row>
    <row r="211" spans="1:14" x14ac:dyDescent="0.25">
      <c r="A211"/>
      <c r="B211"/>
      <c r="C211"/>
      <c r="D211" s="105"/>
      <c r="E211" s="105"/>
      <c r="F211" s="105"/>
      <c r="G211" s="105"/>
      <c r="H211" s="105"/>
      <c r="M211" s="1" t="e">
        <f>VLOOKUP(B211,Ref.!I:K,3,0)</f>
        <v>#N/A</v>
      </c>
      <c r="N211" s="1">
        <f t="shared" si="3"/>
        <v>0</v>
      </c>
    </row>
    <row r="212" spans="1:14" x14ac:dyDescent="0.25">
      <c r="A212"/>
      <c r="B212"/>
      <c r="C212"/>
      <c r="D212" s="105"/>
      <c r="E212" s="105"/>
      <c r="F212" s="105"/>
      <c r="G212" s="105"/>
      <c r="H212" s="105"/>
      <c r="M212" s="1" t="e">
        <f>VLOOKUP(B212,Ref.!I:K,3,0)</f>
        <v>#N/A</v>
      </c>
      <c r="N212" s="1">
        <f t="shared" si="3"/>
        <v>0</v>
      </c>
    </row>
    <row r="213" spans="1:14" x14ac:dyDescent="0.25">
      <c r="A213"/>
      <c r="B213"/>
      <c r="C213"/>
      <c r="D213" s="105"/>
      <c r="E213" s="105"/>
      <c r="F213" s="105"/>
      <c r="G213" s="105"/>
      <c r="H213" s="105"/>
      <c r="M213" s="1" t="e">
        <f>VLOOKUP(B213,Ref.!I:K,3,0)</f>
        <v>#N/A</v>
      </c>
      <c r="N213" s="1">
        <f t="shared" si="3"/>
        <v>0</v>
      </c>
    </row>
    <row r="214" spans="1:14" x14ac:dyDescent="0.25">
      <c r="A214"/>
      <c r="B214"/>
      <c r="C214"/>
      <c r="D214" s="105"/>
      <c r="E214" s="105"/>
      <c r="F214" s="105"/>
      <c r="G214" s="105"/>
      <c r="H214" s="105"/>
      <c r="M214" s="1" t="e">
        <f>VLOOKUP(B214,Ref.!I:K,3,0)</f>
        <v>#N/A</v>
      </c>
      <c r="N214" s="1">
        <f t="shared" si="3"/>
        <v>0</v>
      </c>
    </row>
    <row r="215" spans="1:14" x14ac:dyDescent="0.25">
      <c r="A215"/>
      <c r="B215"/>
      <c r="C215"/>
      <c r="D215" s="105"/>
      <c r="E215" s="105"/>
      <c r="F215" s="105"/>
      <c r="G215" s="105"/>
      <c r="H215" s="105"/>
      <c r="M215" s="1" t="e">
        <f>VLOOKUP(B215,Ref.!I:K,3,0)</f>
        <v>#N/A</v>
      </c>
      <c r="N215" s="1">
        <f t="shared" si="3"/>
        <v>0</v>
      </c>
    </row>
    <row r="216" spans="1:14" x14ac:dyDescent="0.25">
      <c r="A216"/>
      <c r="B216"/>
      <c r="C216"/>
      <c r="D216" s="105"/>
      <c r="E216" s="105"/>
      <c r="F216" s="105"/>
      <c r="G216" s="105"/>
      <c r="H216" s="105"/>
      <c r="M216" s="1" t="e">
        <f>VLOOKUP(B216,Ref.!I:K,3,0)</f>
        <v>#N/A</v>
      </c>
      <c r="N216" s="1">
        <f t="shared" si="3"/>
        <v>0</v>
      </c>
    </row>
    <row r="217" spans="1:14" x14ac:dyDescent="0.25">
      <c r="A217"/>
      <c r="B217"/>
      <c r="C217"/>
      <c r="D217" s="105"/>
      <c r="E217" s="105"/>
      <c r="F217" s="105"/>
      <c r="G217" s="105"/>
      <c r="H217" s="105"/>
      <c r="M217" s="1" t="e">
        <f>VLOOKUP(B217,Ref.!I:K,3,0)</f>
        <v>#N/A</v>
      </c>
      <c r="N217" s="1">
        <f t="shared" si="3"/>
        <v>0</v>
      </c>
    </row>
    <row r="218" spans="1:14" x14ac:dyDescent="0.25">
      <c r="A218"/>
      <c r="B218"/>
      <c r="C218"/>
      <c r="D218" s="105"/>
      <c r="E218" s="105"/>
      <c r="F218" s="105"/>
      <c r="G218" s="105"/>
      <c r="H218" s="105"/>
      <c r="M218" s="1" t="e">
        <f>VLOOKUP(B218,Ref.!I:K,3,0)</f>
        <v>#N/A</v>
      </c>
      <c r="N218" s="1">
        <f>LEN(A218)</f>
        <v>0</v>
      </c>
    </row>
    <row r="219" spans="1:14" x14ac:dyDescent="0.25">
      <c r="A219"/>
      <c r="B219"/>
      <c r="C219"/>
      <c r="D219" s="105"/>
      <c r="E219" s="105"/>
      <c r="F219" s="105"/>
      <c r="G219" s="105"/>
      <c r="H219" s="105"/>
      <c r="M219" s="1" t="e">
        <f>VLOOKUP(B219,Ref.!I:K,3,0)</f>
        <v>#N/A</v>
      </c>
      <c r="N219" s="1">
        <f>LEN(A219)</f>
        <v>0</v>
      </c>
    </row>
    <row r="220" spans="1:14" x14ac:dyDescent="0.25">
      <c r="A220"/>
      <c r="B220"/>
      <c r="C220"/>
      <c r="D220" s="105"/>
      <c r="E220" s="105"/>
      <c r="F220" s="105"/>
      <c r="G220" s="105"/>
      <c r="H220" s="105"/>
      <c r="M220" s="1" t="e">
        <f>VLOOKUP(B220,Ref.!I:K,3,0)</f>
        <v>#N/A</v>
      </c>
      <c r="N220" s="1">
        <f>LEN(A220)</f>
        <v>0</v>
      </c>
    </row>
    <row r="221" spans="1:14" x14ac:dyDescent="0.25">
      <c r="A221"/>
      <c r="B221"/>
      <c r="C221"/>
      <c r="D221" s="105"/>
      <c r="E221" s="105"/>
      <c r="F221" s="105"/>
      <c r="G221" s="105"/>
      <c r="H221" s="105"/>
      <c r="M221" s="1" t="e">
        <f>VLOOKUP(B221,Ref.!I:K,3,0)</f>
        <v>#N/A</v>
      </c>
      <c r="N221" s="1">
        <f>LEN(A221)</f>
        <v>0</v>
      </c>
    </row>
    <row r="222" spans="1:14" x14ac:dyDescent="0.25">
      <c r="A222"/>
      <c r="B222"/>
      <c r="C222"/>
      <c r="D222" s="105"/>
      <c r="E222" s="105"/>
      <c r="F222" s="105"/>
      <c r="G222" s="105"/>
      <c r="H222" s="105"/>
      <c r="M222" s="1" t="e">
        <f>VLOOKUP(B222,Ref.!I:K,3,0)</f>
        <v>#N/A</v>
      </c>
      <c r="N222" s="1">
        <f t="shared" si="3"/>
        <v>0</v>
      </c>
    </row>
    <row r="223" spans="1:14" x14ac:dyDescent="0.25">
      <c r="A223"/>
      <c r="B223"/>
      <c r="C223"/>
      <c r="D223" s="105"/>
      <c r="E223" s="105"/>
      <c r="F223" s="105"/>
      <c r="G223" s="105"/>
      <c r="H223" s="105"/>
      <c r="M223" s="1" t="e">
        <f>VLOOKUP(B223,Ref.!I:K,3,0)</f>
        <v>#N/A</v>
      </c>
      <c r="N223" s="1">
        <f t="shared" si="3"/>
        <v>0</v>
      </c>
    </row>
    <row r="224" spans="1:14" x14ac:dyDescent="0.25">
      <c r="A224"/>
      <c r="B224"/>
      <c r="C224"/>
      <c r="D224" s="105"/>
      <c r="E224" s="105"/>
      <c r="F224" s="105"/>
      <c r="G224" s="105"/>
      <c r="H224" s="105"/>
      <c r="M224" s="1" t="e">
        <f>VLOOKUP(B224,Ref.!I:K,3,0)</f>
        <v>#N/A</v>
      </c>
      <c r="N224" s="1">
        <f t="shared" si="3"/>
        <v>0</v>
      </c>
    </row>
    <row r="225" spans="1:14" x14ac:dyDescent="0.25">
      <c r="A225"/>
      <c r="B225"/>
      <c r="C225"/>
      <c r="D225" s="105"/>
      <c r="E225" s="105"/>
      <c r="F225" s="105"/>
      <c r="G225" s="105"/>
      <c r="H225" s="105"/>
      <c r="M225" s="1" t="e">
        <f>VLOOKUP(B225,Ref.!I:K,3,0)</f>
        <v>#N/A</v>
      </c>
      <c r="N225" s="1">
        <f t="shared" si="3"/>
        <v>0</v>
      </c>
    </row>
    <row r="226" spans="1:14" x14ac:dyDescent="0.25">
      <c r="A226"/>
      <c r="B226"/>
      <c r="C226"/>
      <c r="D226" s="105"/>
      <c r="E226" s="105"/>
      <c r="F226" s="105"/>
      <c r="G226" s="105"/>
      <c r="H226" s="105"/>
      <c r="M226" s="1" t="e">
        <f>VLOOKUP(B226,Ref.!I:K,3,0)</f>
        <v>#N/A</v>
      </c>
      <c r="N226" s="1">
        <f t="shared" si="3"/>
        <v>0</v>
      </c>
    </row>
    <row r="227" spans="1:14" x14ac:dyDescent="0.25">
      <c r="A227"/>
      <c r="B227"/>
      <c r="C227"/>
      <c r="D227" s="105"/>
      <c r="E227" s="105"/>
      <c r="F227" s="105"/>
      <c r="G227" s="105"/>
      <c r="H227" s="105"/>
      <c r="M227" s="1" t="e">
        <f>VLOOKUP(B227,Ref.!I:K,3,0)</f>
        <v>#N/A</v>
      </c>
      <c r="N227" s="1">
        <f t="shared" si="3"/>
        <v>0</v>
      </c>
    </row>
    <row r="228" spans="1:14" x14ac:dyDescent="0.25">
      <c r="A228"/>
      <c r="B228"/>
      <c r="C228"/>
      <c r="D228" s="105"/>
      <c r="E228" s="105"/>
      <c r="F228" s="105"/>
      <c r="G228" s="105"/>
      <c r="H228" s="105"/>
      <c r="M228" s="1" t="e">
        <f>VLOOKUP(B228,Ref.!I:K,3,0)</f>
        <v>#N/A</v>
      </c>
      <c r="N228" s="1">
        <f t="shared" si="3"/>
        <v>0</v>
      </c>
    </row>
    <row r="229" spans="1:14" x14ac:dyDescent="0.25">
      <c r="A229"/>
      <c r="B229"/>
      <c r="C229"/>
      <c r="D229" s="105"/>
      <c r="E229" s="105"/>
      <c r="F229" s="105"/>
      <c r="G229" s="105"/>
      <c r="H229" s="105"/>
      <c r="M229" s="1" t="e">
        <f>VLOOKUP(B229,Ref.!I:K,3,0)</f>
        <v>#N/A</v>
      </c>
      <c r="N229" s="1">
        <f t="shared" si="3"/>
        <v>0</v>
      </c>
    </row>
    <row r="230" spans="1:14" x14ac:dyDescent="0.25">
      <c r="A230"/>
      <c r="B230"/>
      <c r="C230"/>
      <c r="D230" s="105"/>
      <c r="E230" s="105"/>
      <c r="F230" s="105"/>
      <c r="G230" s="105"/>
      <c r="H230" s="105"/>
      <c r="M230" s="1" t="e">
        <f>VLOOKUP(B230,Ref.!I:K,3,0)</f>
        <v>#N/A</v>
      </c>
      <c r="N230" s="1">
        <f t="shared" si="3"/>
        <v>0</v>
      </c>
    </row>
    <row r="231" spans="1:14" x14ac:dyDescent="0.25">
      <c r="A231"/>
      <c r="B231"/>
      <c r="C231"/>
      <c r="D231" s="105"/>
      <c r="E231" s="105"/>
      <c r="F231" s="105"/>
      <c r="G231" s="105"/>
      <c r="H231" s="105"/>
      <c r="M231" s="1" t="e">
        <f>VLOOKUP(B231,Ref.!I:K,3,0)</f>
        <v>#N/A</v>
      </c>
      <c r="N231" s="1">
        <f t="shared" si="3"/>
        <v>0</v>
      </c>
    </row>
    <row r="232" spans="1:14" x14ac:dyDescent="0.25">
      <c r="A232"/>
      <c r="B232"/>
      <c r="C232"/>
      <c r="D232" s="105"/>
      <c r="E232" s="105"/>
      <c r="F232" s="105"/>
      <c r="G232" s="105"/>
      <c r="H232" s="105"/>
      <c r="M232" s="1" t="e">
        <f>VLOOKUP(B232,Ref.!I:K,3,0)</f>
        <v>#N/A</v>
      </c>
      <c r="N232" s="1">
        <f t="shared" si="3"/>
        <v>0</v>
      </c>
    </row>
    <row r="233" spans="1:14" x14ac:dyDescent="0.25">
      <c r="A233"/>
      <c r="B233"/>
      <c r="C233"/>
      <c r="D233" s="105"/>
      <c r="E233" s="105"/>
      <c r="F233" s="105"/>
      <c r="G233" s="105"/>
      <c r="H233" s="105"/>
      <c r="M233" s="1" t="e">
        <f>VLOOKUP(B233,Ref.!I:K,3,0)</f>
        <v>#N/A</v>
      </c>
      <c r="N233" s="1">
        <f t="shared" si="3"/>
        <v>0</v>
      </c>
    </row>
    <row r="234" spans="1:14" x14ac:dyDescent="0.25">
      <c r="A234"/>
      <c r="B234"/>
      <c r="C234"/>
      <c r="D234" s="105"/>
      <c r="E234" s="105"/>
      <c r="F234" s="105"/>
      <c r="G234" s="105"/>
      <c r="H234" s="105"/>
      <c r="M234" s="1" t="e">
        <f>VLOOKUP(B234,Ref.!I:K,3,0)</f>
        <v>#N/A</v>
      </c>
      <c r="N234" s="1">
        <f t="shared" si="3"/>
        <v>0</v>
      </c>
    </row>
    <row r="235" spans="1:14" x14ac:dyDescent="0.25">
      <c r="A235"/>
      <c r="B235"/>
      <c r="C235"/>
      <c r="D235" s="105"/>
      <c r="E235" s="105"/>
      <c r="F235" s="105"/>
      <c r="G235" s="105"/>
      <c r="H235" s="105"/>
      <c r="M235" s="1" t="e">
        <f>VLOOKUP(B235,Ref.!I:K,3,0)</f>
        <v>#N/A</v>
      </c>
      <c r="N235" s="1">
        <f t="shared" si="3"/>
        <v>0</v>
      </c>
    </row>
    <row r="236" spans="1:14" x14ac:dyDescent="0.25">
      <c r="A236"/>
      <c r="B236"/>
      <c r="C236"/>
      <c r="D236" s="105"/>
      <c r="E236" s="105"/>
      <c r="F236" s="105"/>
      <c r="G236" s="105"/>
      <c r="H236" s="105"/>
      <c r="M236" s="1" t="e">
        <f>VLOOKUP(B236,Ref.!I:K,3,0)</f>
        <v>#N/A</v>
      </c>
      <c r="N236" s="1">
        <f t="shared" si="3"/>
        <v>0</v>
      </c>
    </row>
    <row r="237" spans="1:14" x14ac:dyDescent="0.25">
      <c r="A237"/>
      <c r="B237"/>
      <c r="C237"/>
      <c r="D237" s="105"/>
      <c r="E237" s="105"/>
      <c r="F237" s="105"/>
      <c r="G237" s="105"/>
      <c r="H237" s="105"/>
      <c r="M237" s="1" t="e">
        <f>VLOOKUP(B237,Ref.!I:K,3,0)</f>
        <v>#N/A</v>
      </c>
      <c r="N237" s="1">
        <f t="shared" si="3"/>
        <v>0</v>
      </c>
    </row>
    <row r="238" spans="1:14" x14ac:dyDescent="0.25">
      <c r="A238"/>
      <c r="B238"/>
      <c r="C238"/>
      <c r="D238" s="105"/>
      <c r="E238" s="105"/>
      <c r="F238" s="105"/>
      <c r="G238" s="105"/>
      <c r="H238" s="105"/>
      <c r="M238" s="1" t="e">
        <f>VLOOKUP(B238,Ref.!I:K,3,0)</f>
        <v>#N/A</v>
      </c>
      <c r="N238" s="1">
        <f t="shared" si="3"/>
        <v>0</v>
      </c>
    </row>
    <row r="239" spans="1:14" x14ac:dyDescent="0.25">
      <c r="A239"/>
      <c r="B239"/>
      <c r="C239"/>
      <c r="D239" s="105"/>
      <c r="E239" s="105"/>
      <c r="F239" s="105"/>
      <c r="G239" s="105"/>
      <c r="H239" s="105"/>
      <c r="M239" s="1" t="e">
        <f>VLOOKUP(B239,Ref.!I:K,3,0)</f>
        <v>#N/A</v>
      </c>
      <c r="N239" s="1">
        <f t="shared" si="3"/>
        <v>0</v>
      </c>
    </row>
    <row r="240" spans="1:14" x14ac:dyDescent="0.25">
      <c r="A240"/>
      <c r="B240"/>
      <c r="C240"/>
      <c r="D240" s="105"/>
      <c r="E240" s="105"/>
      <c r="F240" s="105"/>
      <c r="G240" s="105"/>
      <c r="H240" s="105"/>
      <c r="M240" s="1" t="e">
        <f>VLOOKUP(B240,Ref.!I:K,3,0)</f>
        <v>#N/A</v>
      </c>
      <c r="N240" s="1">
        <f t="shared" si="3"/>
        <v>0</v>
      </c>
    </row>
    <row r="241" spans="1:8" x14ac:dyDescent="0.25">
      <c r="A241"/>
      <c r="B241"/>
      <c r="C241"/>
      <c r="D241" s="105"/>
      <c r="E241" s="105"/>
      <c r="F241" s="105"/>
      <c r="G241" s="105"/>
      <c r="H241" s="105"/>
    </row>
    <row r="242" spans="1:8" x14ac:dyDescent="0.25">
      <c r="A242"/>
      <c r="B242"/>
      <c r="C242"/>
      <c r="D242" s="105"/>
      <c r="E242" s="105"/>
      <c r="F242" s="105"/>
      <c r="G242" s="105"/>
      <c r="H242" s="105"/>
    </row>
    <row r="243" spans="1:8" x14ac:dyDescent="0.25">
      <c r="A243"/>
      <c r="B243"/>
      <c r="C243"/>
      <c r="D243" s="105"/>
      <c r="E243" s="105"/>
      <c r="F243" s="105"/>
      <c r="G243" s="105"/>
      <c r="H243" s="105"/>
    </row>
    <row r="244" spans="1:8" x14ac:dyDescent="0.25">
      <c r="A244"/>
      <c r="B244"/>
      <c r="C244"/>
      <c r="D244" s="105"/>
      <c r="E244" s="105"/>
      <c r="F244" s="105"/>
      <c r="G244" s="105"/>
      <c r="H244" s="105"/>
    </row>
    <row r="245" spans="1:8" x14ac:dyDescent="0.25">
      <c r="A245"/>
      <c r="B245"/>
      <c r="C245"/>
      <c r="D245" s="105"/>
      <c r="E245" s="105"/>
      <c r="F245" s="105"/>
      <c r="G245" s="105"/>
      <c r="H245" s="105"/>
    </row>
    <row r="246" spans="1:8" x14ac:dyDescent="0.25">
      <c r="A246"/>
      <c r="B246"/>
      <c r="C246"/>
      <c r="D246" s="105"/>
      <c r="E246" s="105"/>
      <c r="F246" s="105"/>
      <c r="G246" s="105"/>
      <c r="H246" s="105"/>
    </row>
    <row r="247" spans="1:8" x14ac:dyDescent="0.25">
      <c r="A247"/>
      <c r="B247"/>
      <c r="C247"/>
      <c r="D247" s="105"/>
      <c r="E247" s="105"/>
      <c r="F247" s="105"/>
      <c r="G247" s="105"/>
      <c r="H247" s="105"/>
    </row>
    <row r="248" spans="1:8" x14ac:dyDescent="0.25">
      <c r="A248"/>
      <c r="B248"/>
      <c r="C248"/>
      <c r="D248" s="105"/>
      <c r="E248" s="105"/>
      <c r="F248" s="105"/>
      <c r="G248" s="105"/>
      <c r="H248" s="105"/>
    </row>
  </sheetData>
  <autoFilter ref="A1:Y246"/>
  <sortState ref="A218:Y221">
    <sortCondition ref="M22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8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" x14ac:dyDescent="0.25"/>
  <cols>
    <col min="1" max="1" width="15.140625" style="1" bestFit="1" customWidth="1"/>
    <col min="2" max="2" width="9.85546875" style="1" bestFit="1" customWidth="1"/>
    <col min="3" max="3" width="84.140625" style="1" bestFit="1" customWidth="1"/>
    <col min="4" max="6" width="15.28515625" style="68" bestFit="1" customWidth="1"/>
    <col min="7" max="7" width="14.85546875" style="68" bestFit="1" customWidth="1"/>
    <col min="8" max="8" width="15.28515625" style="68" bestFit="1" customWidth="1"/>
    <col min="9" max="9" width="2" style="1" bestFit="1" customWidth="1"/>
    <col min="10" max="10" width="15.28515625" style="1" bestFit="1" customWidth="1"/>
    <col min="11" max="11" width="5.140625" style="1" bestFit="1" customWidth="1"/>
    <col min="12" max="12" width="9.140625" style="1"/>
    <col min="13" max="13" width="41" style="1" bestFit="1" customWidth="1"/>
    <col min="14" max="14" width="7" style="1" bestFit="1" customWidth="1"/>
    <col min="15" max="15" width="14.85546875" style="68" bestFit="1" customWidth="1"/>
    <col min="16" max="16384" width="9.140625" style="1"/>
  </cols>
  <sheetData>
    <row r="1" spans="1:25" s="4" customFormat="1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4" t="s">
        <v>317</v>
      </c>
      <c r="J1" s="4" t="s">
        <v>317</v>
      </c>
      <c r="K1" s="4" t="s">
        <v>317</v>
      </c>
      <c r="L1" s="4" t="s">
        <v>317</v>
      </c>
      <c r="M1" s="4" t="s">
        <v>315</v>
      </c>
      <c r="N1" s="2" t="s">
        <v>316</v>
      </c>
      <c r="O1" s="5"/>
      <c r="P1" s="4" t="s">
        <v>317</v>
      </c>
      <c r="Q1" s="4" t="s">
        <v>317</v>
      </c>
      <c r="R1" s="4" t="s">
        <v>317</v>
      </c>
      <c r="S1" s="4" t="s">
        <v>317</v>
      </c>
      <c r="T1" s="4" t="s">
        <v>317</v>
      </c>
      <c r="U1" s="4" t="s">
        <v>317</v>
      </c>
      <c r="V1" s="4" t="s">
        <v>317</v>
      </c>
      <c r="W1" s="4" t="s">
        <v>317</v>
      </c>
      <c r="X1" s="4" t="s">
        <v>317</v>
      </c>
      <c r="Y1" s="4" t="s">
        <v>317</v>
      </c>
    </row>
    <row r="2" spans="1:25" x14ac:dyDescent="0.25">
      <c r="A2"/>
      <c r="B2"/>
      <c r="C2"/>
      <c r="D2" s="106"/>
      <c r="E2" s="106"/>
      <c r="F2" s="106"/>
      <c r="G2" s="106"/>
      <c r="H2" s="106"/>
      <c r="J2" s="68">
        <f>IFERROR(VLOOKUP(A2,jan!A:H,8,0),0)</f>
        <v>0</v>
      </c>
      <c r="K2" s="70">
        <f>D2-J2</f>
        <v>0</v>
      </c>
      <c r="M2" s="1" t="e">
        <f>VLOOKUP(B2,Ref.!I:K,3,0)</f>
        <v>#N/A</v>
      </c>
      <c r="N2" s="1">
        <f>LEN(A2)</f>
        <v>0</v>
      </c>
    </row>
    <row r="3" spans="1:25" x14ac:dyDescent="0.25">
      <c r="A3"/>
      <c r="B3"/>
      <c r="C3"/>
      <c r="D3" s="106"/>
      <c r="E3" s="106"/>
      <c r="F3" s="106"/>
      <c r="G3" s="106"/>
      <c r="H3" s="106"/>
      <c r="J3" s="68">
        <f>IFERROR(VLOOKUP(A3,jan!A:H,8,0),0)</f>
        <v>0</v>
      </c>
      <c r="K3" s="70">
        <f t="shared" ref="K3:K66" si="0">D3-J3</f>
        <v>0</v>
      </c>
      <c r="M3" s="1" t="e">
        <f>VLOOKUP(B3,Ref.!I:K,3,0)</f>
        <v>#N/A</v>
      </c>
      <c r="N3" s="1">
        <f t="shared" ref="N3:N66" si="1">LEN(A3)</f>
        <v>0</v>
      </c>
    </row>
    <row r="4" spans="1:25" x14ac:dyDescent="0.25">
      <c r="A4"/>
      <c r="B4"/>
      <c r="C4"/>
      <c r="D4" s="106"/>
      <c r="E4" s="106"/>
      <c r="F4" s="106"/>
      <c r="G4" s="106"/>
      <c r="H4" s="106"/>
      <c r="J4" s="68">
        <f>IFERROR(VLOOKUP(A4,jan!A:H,8,0),0)</f>
        <v>0</v>
      </c>
      <c r="K4" s="70">
        <f t="shared" si="0"/>
        <v>0</v>
      </c>
      <c r="M4" s="1" t="e">
        <f>VLOOKUP(B4,Ref.!I:K,3,0)</f>
        <v>#N/A</v>
      </c>
      <c r="N4" s="1">
        <f t="shared" si="1"/>
        <v>0</v>
      </c>
    </row>
    <row r="5" spans="1:25" x14ac:dyDescent="0.25">
      <c r="A5"/>
      <c r="B5"/>
      <c r="C5"/>
      <c r="D5" s="106"/>
      <c r="E5" s="106"/>
      <c r="F5" s="106"/>
      <c r="G5" s="106"/>
      <c r="H5" s="106"/>
      <c r="J5" s="68">
        <f>IFERROR(VLOOKUP(A5,jan!A:H,8,0),0)</f>
        <v>0</v>
      </c>
      <c r="K5" s="70">
        <f t="shared" si="0"/>
        <v>0</v>
      </c>
      <c r="M5" s="1" t="e">
        <f>VLOOKUP(B5,Ref.!I:K,3,0)</f>
        <v>#N/A</v>
      </c>
      <c r="N5" s="1">
        <f t="shared" si="1"/>
        <v>0</v>
      </c>
    </row>
    <row r="6" spans="1:25" x14ac:dyDescent="0.25">
      <c r="A6"/>
      <c r="B6"/>
      <c r="C6"/>
      <c r="D6" s="106"/>
      <c r="E6" s="106"/>
      <c r="F6" s="106"/>
      <c r="G6" s="106"/>
      <c r="H6" s="106"/>
      <c r="J6" s="68">
        <f>IFERROR(VLOOKUP(A6,jan!A:H,8,0),0)</f>
        <v>0</v>
      </c>
      <c r="K6" s="70">
        <f t="shared" si="0"/>
        <v>0</v>
      </c>
      <c r="M6" s="1" t="e">
        <f>VLOOKUP(B6,Ref.!I:K,3,0)</f>
        <v>#N/A</v>
      </c>
      <c r="N6" s="1">
        <f t="shared" si="1"/>
        <v>0</v>
      </c>
    </row>
    <row r="7" spans="1:25" x14ac:dyDescent="0.25">
      <c r="A7"/>
      <c r="B7"/>
      <c r="C7"/>
      <c r="D7" s="106"/>
      <c r="E7" s="106"/>
      <c r="F7" s="106"/>
      <c r="G7" s="106"/>
      <c r="H7" s="106"/>
      <c r="J7" s="68">
        <f>IFERROR(VLOOKUP(A7,jan!A:H,8,0),0)</f>
        <v>0</v>
      </c>
      <c r="K7" s="70">
        <f t="shared" si="0"/>
        <v>0</v>
      </c>
      <c r="M7" s="1" t="e">
        <f>VLOOKUP(B7,Ref.!I:K,3,0)</f>
        <v>#N/A</v>
      </c>
      <c r="N7" s="1">
        <f t="shared" si="1"/>
        <v>0</v>
      </c>
    </row>
    <row r="8" spans="1:25" x14ac:dyDescent="0.25">
      <c r="A8"/>
      <c r="B8"/>
      <c r="C8"/>
      <c r="D8" s="106"/>
      <c r="E8" s="106"/>
      <c r="F8" s="106"/>
      <c r="G8" s="106"/>
      <c r="H8" s="106"/>
      <c r="J8" s="68">
        <f>IFERROR(VLOOKUP(A8,jan!A:H,8,0),0)</f>
        <v>0</v>
      </c>
      <c r="K8" s="70">
        <f t="shared" si="0"/>
        <v>0</v>
      </c>
      <c r="M8" s="1" t="e">
        <f>VLOOKUP(B8,Ref.!I:K,3,0)</f>
        <v>#N/A</v>
      </c>
      <c r="N8" s="1">
        <f t="shared" si="1"/>
        <v>0</v>
      </c>
    </row>
    <row r="9" spans="1:25" x14ac:dyDescent="0.25">
      <c r="A9"/>
      <c r="B9"/>
      <c r="C9"/>
      <c r="D9" s="106"/>
      <c r="E9" s="106"/>
      <c r="F9" s="106"/>
      <c r="G9" s="106"/>
      <c r="H9" s="106"/>
      <c r="J9" s="68">
        <f>IFERROR(VLOOKUP(A9,jan!A:H,8,0),0)</f>
        <v>0</v>
      </c>
      <c r="K9" s="70">
        <f t="shared" si="0"/>
        <v>0</v>
      </c>
      <c r="M9" s="1" t="e">
        <f>VLOOKUP(B9,Ref.!I:K,3,0)</f>
        <v>#N/A</v>
      </c>
      <c r="N9" s="1">
        <f t="shared" si="1"/>
        <v>0</v>
      </c>
    </row>
    <row r="10" spans="1:25" x14ac:dyDescent="0.25">
      <c r="A10"/>
      <c r="B10"/>
      <c r="C10"/>
      <c r="D10" s="106"/>
      <c r="E10" s="106"/>
      <c r="F10" s="106"/>
      <c r="G10" s="106"/>
      <c r="H10" s="106"/>
      <c r="J10" s="68">
        <f>IFERROR(VLOOKUP(A10,jan!A:H,8,0),0)</f>
        <v>0</v>
      </c>
      <c r="K10" s="70">
        <f t="shared" si="0"/>
        <v>0</v>
      </c>
      <c r="M10" s="1" t="e">
        <f>VLOOKUP(B10,Ref.!I:K,3,0)</f>
        <v>#N/A</v>
      </c>
      <c r="N10" s="1">
        <f t="shared" si="1"/>
        <v>0</v>
      </c>
    </row>
    <row r="11" spans="1:25" x14ac:dyDescent="0.25">
      <c r="A11"/>
      <c r="B11"/>
      <c r="C11"/>
      <c r="D11" s="106"/>
      <c r="E11" s="106"/>
      <c r="F11" s="106"/>
      <c r="G11" s="106"/>
      <c r="H11" s="106"/>
      <c r="J11" s="68">
        <f>IFERROR(VLOOKUP(A11,jan!A:H,8,0),0)</f>
        <v>0</v>
      </c>
      <c r="K11" s="70">
        <f t="shared" si="0"/>
        <v>0</v>
      </c>
      <c r="M11" s="1" t="e">
        <f>VLOOKUP(B11,Ref.!I:K,3,0)</f>
        <v>#N/A</v>
      </c>
      <c r="N11" s="1">
        <f t="shared" si="1"/>
        <v>0</v>
      </c>
    </row>
    <row r="12" spans="1:25" x14ac:dyDescent="0.25">
      <c r="A12"/>
      <c r="B12"/>
      <c r="C12"/>
      <c r="D12" s="106"/>
      <c r="E12" s="106"/>
      <c r="F12" s="106"/>
      <c r="G12" s="106"/>
      <c r="H12" s="106"/>
      <c r="J12" s="68">
        <f>IFERROR(VLOOKUP(A12,jan!A:H,8,0),0)</f>
        <v>0</v>
      </c>
      <c r="K12" s="70">
        <f t="shared" si="0"/>
        <v>0</v>
      </c>
      <c r="M12" s="1" t="e">
        <f>VLOOKUP(B12,Ref.!I:K,3,0)</f>
        <v>#N/A</v>
      </c>
      <c r="N12" s="1">
        <f t="shared" si="1"/>
        <v>0</v>
      </c>
    </row>
    <row r="13" spans="1:25" x14ac:dyDescent="0.25">
      <c r="A13"/>
      <c r="B13"/>
      <c r="C13"/>
      <c r="D13" s="106"/>
      <c r="E13" s="106"/>
      <c r="F13" s="106"/>
      <c r="G13" s="106"/>
      <c r="H13" s="106"/>
      <c r="J13" s="68">
        <f>IFERROR(VLOOKUP(A13,jan!A:H,8,0),0)</f>
        <v>0</v>
      </c>
      <c r="K13" s="70">
        <f t="shared" si="0"/>
        <v>0</v>
      </c>
      <c r="M13" s="1" t="e">
        <f>VLOOKUP(B13,Ref.!I:K,3,0)</f>
        <v>#N/A</v>
      </c>
      <c r="N13" s="1">
        <f t="shared" si="1"/>
        <v>0</v>
      </c>
    </row>
    <row r="14" spans="1:25" x14ac:dyDescent="0.25">
      <c r="A14"/>
      <c r="B14"/>
      <c r="C14"/>
      <c r="D14" s="106"/>
      <c r="E14" s="106"/>
      <c r="F14" s="106"/>
      <c r="G14" s="106"/>
      <c r="H14" s="106"/>
      <c r="J14" s="68">
        <f>IFERROR(VLOOKUP(A14,jan!A:H,8,0),0)</f>
        <v>0</v>
      </c>
      <c r="K14" s="70">
        <f t="shared" si="0"/>
        <v>0</v>
      </c>
      <c r="M14" s="1" t="e">
        <f>VLOOKUP(B14,Ref.!I:K,3,0)</f>
        <v>#N/A</v>
      </c>
      <c r="N14" s="1">
        <f t="shared" si="1"/>
        <v>0</v>
      </c>
    </row>
    <row r="15" spans="1:25" x14ac:dyDescent="0.25">
      <c r="A15"/>
      <c r="B15"/>
      <c r="C15"/>
      <c r="D15" s="106"/>
      <c r="E15" s="106"/>
      <c r="F15" s="106"/>
      <c r="G15" s="106"/>
      <c r="H15" s="106"/>
      <c r="J15" s="68">
        <f>IFERROR(VLOOKUP(A15,jan!A:H,8,0),0)</f>
        <v>0</v>
      </c>
      <c r="K15" s="70">
        <f t="shared" si="0"/>
        <v>0</v>
      </c>
      <c r="M15" s="1" t="e">
        <f>VLOOKUP(B15,Ref.!I:K,3,0)</f>
        <v>#N/A</v>
      </c>
      <c r="N15" s="1">
        <f t="shared" si="1"/>
        <v>0</v>
      </c>
    </row>
    <row r="16" spans="1:25" x14ac:dyDescent="0.25">
      <c r="A16"/>
      <c r="B16"/>
      <c r="C16"/>
      <c r="D16" s="106"/>
      <c r="E16" s="106"/>
      <c r="F16" s="106"/>
      <c r="G16" s="106"/>
      <c r="H16" s="106"/>
      <c r="J16" s="68">
        <f>IFERROR(VLOOKUP(A16,jan!A:H,8,0),0)</f>
        <v>0</v>
      </c>
      <c r="K16" s="70">
        <f t="shared" si="0"/>
        <v>0</v>
      </c>
      <c r="M16" s="1" t="e">
        <f>VLOOKUP(B16,Ref.!I:K,3,0)</f>
        <v>#N/A</v>
      </c>
      <c r="N16" s="1">
        <f t="shared" si="1"/>
        <v>0</v>
      </c>
    </row>
    <row r="17" spans="1:14" x14ac:dyDescent="0.25">
      <c r="A17"/>
      <c r="B17"/>
      <c r="C17"/>
      <c r="D17" s="106"/>
      <c r="E17" s="106"/>
      <c r="F17" s="106"/>
      <c r="G17" s="106"/>
      <c r="H17" s="106"/>
      <c r="J17" s="68">
        <f>IFERROR(VLOOKUP(A17,jan!A:H,8,0),0)</f>
        <v>0</v>
      </c>
      <c r="K17" s="70">
        <f t="shared" si="0"/>
        <v>0</v>
      </c>
      <c r="M17" s="1" t="e">
        <f>VLOOKUP(B17,Ref.!I:K,3,0)</f>
        <v>#N/A</v>
      </c>
      <c r="N17" s="1">
        <f t="shared" si="1"/>
        <v>0</v>
      </c>
    </row>
    <row r="18" spans="1:14" x14ac:dyDescent="0.25">
      <c r="A18"/>
      <c r="B18"/>
      <c r="C18"/>
      <c r="D18" s="106"/>
      <c r="E18" s="106"/>
      <c r="F18" s="106"/>
      <c r="G18" s="106"/>
      <c r="H18" s="106"/>
      <c r="J18" s="68">
        <f>IFERROR(VLOOKUP(A18,jan!A:H,8,0),0)</f>
        <v>0</v>
      </c>
      <c r="K18" s="70">
        <f t="shared" si="0"/>
        <v>0</v>
      </c>
      <c r="M18" s="1" t="e">
        <f>VLOOKUP(B18,Ref.!I:K,3,0)</f>
        <v>#N/A</v>
      </c>
      <c r="N18" s="1">
        <f t="shared" si="1"/>
        <v>0</v>
      </c>
    </row>
    <row r="19" spans="1:14" x14ac:dyDescent="0.25">
      <c r="A19"/>
      <c r="B19"/>
      <c r="C19"/>
      <c r="D19" s="106"/>
      <c r="E19" s="106"/>
      <c r="F19" s="106"/>
      <c r="G19" s="106"/>
      <c r="H19" s="106"/>
      <c r="J19" s="68">
        <f>IFERROR(VLOOKUP(A19,jan!A:H,8,0),0)</f>
        <v>0</v>
      </c>
      <c r="K19" s="70">
        <f t="shared" si="0"/>
        <v>0</v>
      </c>
      <c r="M19" s="1" t="e">
        <f>VLOOKUP(B19,Ref.!I:K,3,0)</f>
        <v>#N/A</v>
      </c>
      <c r="N19" s="1">
        <f t="shared" si="1"/>
        <v>0</v>
      </c>
    </row>
    <row r="20" spans="1:14" x14ac:dyDescent="0.25">
      <c r="A20"/>
      <c r="B20"/>
      <c r="C20"/>
      <c r="D20" s="106"/>
      <c r="E20" s="106"/>
      <c r="F20" s="106"/>
      <c r="G20" s="106"/>
      <c r="H20" s="106"/>
      <c r="J20" s="68">
        <f>IFERROR(VLOOKUP(A20,jan!A:H,8,0),0)</f>
        <v>0</v>
      </c>
      <c r="K20" s="70">
        <f t="shared" si="0"/>
        <v>0</v>
      </c>
      <c r="M20" s="1" t="e">
        <f>VLOOKUP(B20,Ref.!I:K,3,0)</f>
        <v>#N/A</v>
      </c>
      <c r="N20" s="1">
        <f t="shared" si="1"/>
        <v>0</v>
      </c>
    </row>
    <row r="21" spans="1:14" x14ac:dyDescent="0.25">
      <c r="A21"/>
      <c r="B21"/>
      <c r="C21"/>
      <c r="D21" s="106"/>
      <c r="E21" s="106"/>
      <c r="F21" s="106"/>
      <c r="G21" s="106"/>
      <c r="H21" s="106"/>
      <c r="J21" s="68">
        <f>IFERROR(VLOOKUP(A21,jan!A:H,8,0),0)</f>
        <v>0</v>
      </c>
      <c r="K21" s="70">
        <f t="shared" si="0"/>
        <v>0</v>
      </c>
      <c r="M21" s="1" t="e">
        <f>VLOOKUP(B21,Ref.!I:K,3,0)</f>
        <v>#N/A</v>
      </c>
      <c r="N21" s="1">
        <f t="shared" si="1"/>
        <v>0</v>
      </c>
    </row>
    <row r="22" spans="1:14" x14ac:dyDescent="0.25">
      <c r="A22"/>
      <c r="B22"/>
      <c r="C22"/>
      <c r="D22" s="106"/>
      <c r="E22" s="106"/>
      <c r="F22" s="106"/>
      <c r="G22" s="106"/>
      <c r="H22" s="106"/>
      <c r="J22" s="68">
        <f>IFERROR(VLOOKUP(A22,jan!A:H,8,0),0)</f>
        <v>0</v>
      </c>
      <c r="K22" s="70">
        <f t="shared" si="0"/>
        <v>0</v>
      </c>
      <c r="M22" s="1" t="e">
        <f>VLOOKUP(B22,Ref.!I:K,3,0)</f>
        <v>#N/A</v>
      </c>
      <c r="N22" s="1">
        <f t="shared" si="1"/>
        <v>0</v>
      </c>
    </row>
    <row r="23" spans="1:14" x14ac:dyDescent="0.25">
      <c r="A23"/>
      <c r="B23"/>
      <c r="C23"/>
      <c r="D23" s="106"/>
      <c r="E23" s="106"/>
      <c r="F23" s="106"/>
      <c r="G23" s="106"/>
      <c r="H23" s="106"/>
      <c r="J23" s="68">
        <f>IFERROR(VLOOKUP(A23,jan!A:H,8,0),0)</f>
        <v>0</v>
      </c>
      <c r="K23" s="70">
        <f t="shared" si="0"/>
        <v>0</v>
      </c>
      <c r="M23" s="1" t="e">
        <f>VLOOKUP(B23,Ref.!I:K,3,0)</f>
        <v>#N/A</v>
      </c>
      <c r="N23" s="1">
        <f t="shared" si="1"/>
        <v>0</v>
      </c>
    </row>
    <row r="24" spans="1:14" x14ac:dyDescent="0.25">
      <c r="A24"/>
      <c r="B24"/>
      <c r="C24"/>
      <c r="D24" s="106"/>
      <c r="E24" s="106"/>
      <c r="F24" s="106"/>
      <c r="G24" s="106"/>
      <c r="H24" s="106"/>
      <c r="J24" s="68">
        <f>IFERROR(VLOOKUP(A24,jan!A:H,8,0),0)</f>
        <v>0</v>
      </c>
      <c r="K24" s="70">
        <f t="shared" si="0"/>
        <v>0</v>
      </c>
      <c r="M24" s="1" t="e">
        <f>VLOOKUP(B24,Ref.!I:K,3,0)</f>
        <v>#N/A</v>
      </c>
      <c r="N24" s="1">
        <f t="shared" si="1"/>
        <v>0</v>
      </c>
    </row>
    <row r="25" spans="1:14" x14ac:dyDescent="0.25">
      <c r="A25"/>
      <c r="B25"/>
      <c r="C25"/>
      <c r="D25" s="106"/>
      <c r="E25" s="106"/>
      <c r="F25" s="106"/>
      <c r="G25" s="106"/>
      <c r="H25" s="106"/>
      <c r="J25" s="68">
        <f>IFERROR(VLOOKUP(A25,jan!A:H,8,0),0)</f>
        <v>0</v>
      </c>
      <c r="K25" s="70">
        <f t="shared" si="0"/>
        <v>0</v>
      </c>
      <c r="M25" s="1" t="e">
        <f>VLOOKUP(B25,Ref.!I:K,3,0)</f>
        <v>#N/A</v>
      </c>
      <c r="N25" s="1">
        <f t="shared" si="1"/>
        <v>0</v>
      </c>
    </row>
    <row r="26" spans="1:14" x14ac:dyDescent="0.25">
      <c r="A26"/>
      <c r="B26"/>
      <c r="C26"/>
      <c r="D26" s="106"/>
      <c r="E26" s="106"/>
      <c r="F26" s="106"/>
      <c r="G26" s="106"/>
      <c r="H26" s="106"/>
      <c r="J26" s="68">
        <f>IFERROR(VLOOKUP(A26,jan!A:H,8,0),0)</f>
        <v>0</v>
      </c>
      <c r="K26" s="70">
        <f t="shared" si="0"/>
        <v>0</v>
      </c>
      <c r="M26" s="1" t="e">
        <f>VLOOKUP(B26,Ref.!I:K,3,0)</f>
        <v>#N/A</v>
      </c>
      <c r="N26" s="1">
        <f t="shared" si="1"/>
        <v>0</v>
      </c>
    </row>
    <row r="27" spans="1:14" x14ac:dyDescent="0.25">
      <c r="A27"/>
      <c r="B27"/>
      <c r="C27"/>
      <c r="D27" s="106"/>
      <c r="E27" s="106"/>
      <c r="F27" s="106"/>
      <c r="G27" s="106"/>
      <c r="H27" s="106"/>
      <c r="J27" s="68">
        <f>IFERROR(VLOOKUP(A27,jan!A:H,8,0),0)</f>
        <v>0</v>
      </c>
      <c r="K27" s="70">
        <f t="shared" si="0"/>
        <v>0</v>
      </c>
      <c r="M27" s="1" t="e">
        <f>VLOOKUP(B27,Ref.!I:K,3,0)</f>
        <v>#N/A</v>
      </c>
      <c r="N27" s="1">
        <f t="shared" si="1"/>
        <v>0</v>
      </c>
    </row>
    <row r="28" spans="1:14" x14ac:dyDescent="0.25">
      <c r="A28"/>
      <c r="B28"/>
      <c r="C28"/>
      <c r="D28" s="106"/>
      <c r="E28" s="106"/>
      <c r="F28" s="106"/>
      <c r="G28" s="106"/>
      <c r="H28" s="106"/>
      <c r="J28" s="68">
        <f>IFERROR(VLOOKUP(A28,jan!A:H,8,0),0)</f>
        <v>0</v>
      </c>
      <c r="K28" s="70">
        <f t="shared" si="0"/>
        <v>0</v>
      </c>
      <c r="M28" s="1" t="e">
        <f>VLOOKUP(B28,Ref.!I:K,3,0)</f>
        <v>#N/A</v>
      </c>
      <c r="N28" s="1">
        <f t="shared" si="1"/>
        <v>0</v>
      </c>
    </row>
    <row r="29" spans="1:14" x14ac:dyDescent="0.25">
      <c r="A29"/>
      <c r="B29"/>
      <c r="C29"/>
      <c r="D29" s="106"/>
      <c r="E29" s="106"/>
      <c r="F29" s="106"/>
      <c r="G29" s="106"/>
      <c r="H29" s="106"/>
      <c r="J29" s="68">
        <f>IFERROR(VLOOKUP(A29,jan!A:H,8,0),0)</f>
        <v>0</v>
      </c>
      <c r="K29" s="70">
        <f t="shared" si="0"/>
        <v>0</v>
      </c>
      <c r="M29" s="1" t="e">
        <f>VLOOKUP(B29,Ref.!I:K,3,0)</f>
        <v>#N/A</v>
      </c>
      <c r="N29" s="1">
        <f t="shared" si="1"/>
        <v>0</v>
      </c>
    </row>
    <row r="30" spans="1:14" x14ac:dyDescent="0.25">
      <c r="A30"/>
      <c r="B30"/>
      <c r="C30"/>
      <c r="D30" s="106"/>
      <c r="E30" s="106"/>
      <c r="F30" s="106"/>
      <c r="G30" s="106"/>
      <c r="H30" s="106"/>
      <c r="J30" s="68">
        <f>IFERROR(VLOOKUP(A30,jan!A:H,8,0),0)</f>
        <v>0</v>
      </c>
      <c r="K30" s="70">
        <f t="shared" si="0"/>
        <v>0</v>
      </c>
      <c r="M30" s="1" t="e">
        <f>VLOOKUP(B30,Ref.!I:K,3,0)</f>
        <v>#N/A</v>
      </c>
      <c r="N30" s="1">
        <f t="shared" si="1"/>
        <v>0</v>
      </c>
    </row>
    <row r="31" spans="1:14" x14ac:dyDescent="0.25">
      <c r="A31"/>
      <c r="B31"/>
      <c r="C31"/>
      <c r="D31" s="106"/>
      <c r="E31" s="106"/>
      <c r="F31" s="106"/>
      <c r="G31" s="106"/>
      <c r="H31" s="106"/>
      <c r="J31" s="68">
        <f>IFERROR(VLOOKUP(A31,jan!A:H,8,0),0)</f>
        <v>0</v>
      </c>
      <c r="K31" s="70">
        <f t="shared" si="0"/>
        <v>0</v>
      </c>
      <c r="M31" s="1" t="e">
        <f>VLOOKUP(B31,Ref.!I:K,3,0)</f>
        <v>#N/A</v>
      </c>
      <c r="N31" s="1">
        <f t="shared" si="1"/>
        <v>0</v>
      </c>
    </row>
    <row r="32" spans="1:14" x14ac:dyDescent="0.25">
      <c r="A32"/>
      <c r="B32"/>
      <c r="C32"/>
      <c r="D32" s="106"/>
      <c r="E32" s="106"/>
      <c r="F32" s="106"/>
      <c r="G32" s="106"/>
      <c r="H32" s="106"/>
      <c r="J32" s="68">
        <f>IFERROR(VLOOKUP(A32,jan!A:H,8,0),0)</f>
        <v>0</v>
      </c>
      <c r="K32" s="70">
        <f t="shared" si="0"/>
        <v>0</v>
      </c>
      <c r="M32" s="1" t="e">
        <f>VLOOKUP(B32,Ref.!I:K,3,0)</f>
        <v>#N/A</v>
      </c>
      <c r="N32" s="1">
        <f t="shared" si="1"/>
        <v>0</v>
      </c>
    </row>
    <row r="33" spans="1:14" x14ac:dyDescent="0.25">
      <c r="A33"/>
      <c r="B33"/>
      <c r="C33"/>
      <c r="D33" s="106"/>
      <c r="E33" s="106"/>
      <c r="F33" s="106"/>
      <c r="G33" s="106"/>
      <c r="H33" s="106"/>
      <c r="J33" s="68">
        <f>IFERROR(VLOOKUP(A33,jan!A:H,8,0),0)</f>
        <v>0</v>
      </c>
      <c r="K33" s="70">
        <f t="shared" si="0"/>
        <v>0</v>
      </c>
      <c r="M33" s="1" t="e">
        <f>VLOOKUP(B33,Ref.!I:K,3,0)</f>
        <v>#N/A</v>
      </c>
      <c r="N33" s="1">
        <f t="shared" si="1"/>
        <v>0</v>
      </c>
    </row>
    <row r="34" spans="1:14" x14ac:dyDescent="0.25">
      <c r="A34"/>
      <c r="B34"/>
      <c r="C34"/>
      <c r="D34" s="106"/>
      <c r="E34" s="106"/>
      <c r="F34" s="106"/>
      <c r="G34" s="106"/>
      <c r="H34" s="106"/>
      <c r="J34" s="68">
        <f>IFERROR(VLOOKUP(A34,jan!A:H,8,0),0)</f>
        <v>0</v>
      </c>
      <c r="K34" s="70">
        <f t="shared" si="0"/>
        <v>0</v>
      </c>
      <c r="M34" s="1" t="e">
        <f>VLOOKUP(B34,Ref.!I:K,3,0)</f>
        <v>#N/A</v>
      </c>
      <c r="N34" s="1">
        <f t="shared" si="1"/>
        <v>0</v>
      </c>
    </row>
    <row r="35" spans="1:14" x14ac:dyDescent="0.25">
      <c r="A35"/>
      <c r="B35"/>
      <c r="C35"/>
      <c r="D35" s="106"/>
      <c r="E35" s="106"/>
      <c r="F35" s="106"/>
      <c r="G35" s="106"/>
      <c r="H35" s="106"/>
      <c r="J35" s="68">
        <f>IFERROR(VLOOKUP(A35,jan!A:H,8,0),0)</f>
        <v>0</v>
      </c>
      <c r="K35" s="70">
        <f t="shared" si="0"/>
        <v>0</v>
      </c>
      <c r="M35" s="1" t="e">
        <f>VLOOKUP(B35,Ref.!I:K,3,0)</f>
        <v>#N/A</v>
      </c>
      <c r="N35" s="1">
        <f t="shared" si="1"/>
        <v>0</v>
      </c>
    </row>
    <row r="36" spans="1:14" x14ac:dyDescent="0.25">
      <c r="A36"/>
      <c r="B36"/>
      <c r="C36"/>
      <c r="D36" s="106"/>
      <c r="E36" s="106"/>
      <c r="F36" s="106"/>
      <c r="G36" s="106"/>
      <c r="H36" s="106"/>
      <c r="J36" s="68">
        <f>IFERROR(VLOOKUP(A36,jan!A:H,8,0),0)</f>
        <v>0</v>
      </c>
      <c r="K36" s="70">
        <f t="shared" si="0"/>
        <v>0</v>
      </c>
      <c r="M36" s="1" t="e">
        <f>VLOOKUP(B36,Ref.!I:K,3,0)</f>
        <v>#N/A</v>
      </c>
      <c r="N36" s="1">
        <f t="shared" si="1"/>
        <v>0</v>
      </c>
    </row>
    <row r="37" spans="1:14" x14ac:dyDescent="0.25">
      <c r="A37"/>
      <c r="B37"/>
      <c r="C37"/>
      <c r="D37" s="106"/>
      <c r="E37" s="106"/>
      <c r="F37" s="106"/>
      <c r="G37" s="106"/>
      <c r="H37" s="106"/>
      <c r="J37" s="68">
        <f>IFERROR(VLOOKUP(A37,jan!A:H,8,0),0)</f>
        <v>0</v>
      </c>
      <c r="K37" s="70">
        <f t="shared" si="0"/>
        <v>0</v>
      </c>
      <c r="M37" s="1" t="e">
        <f>VLOOKUP(B37,Ref.!I:K,3,0)</f>
        <v>#N/A</v>
      </c>
      <c r="N37" s="1">
        <f t="shared" si="1"/>
        <v>0</v>
      </c>
    </row>
    <row r="38" spans="1:14" x14ac:dyDescent="0.25">
      <c r="A38"/>
      <c r="B38"/>
      <c r="C38"/>
      <c r="D38" s="106"/>
      <c r="E38" s="106"/>
      <c r="F38" s="106"/>
      <c r="G38" s="106"/>
      <c r="H38" s="106"/>
      <c r="J38" s="68">
        <f>IFERROR(VLOOKUP(A38,jan!A:H,8,0),0)</f>
        <v>0</v>
      </c>
      <c r="K38" s="70">
        <f t="shared" si="0"/>
        <v>0</v>
      </c>
      <c r="M38" s="1" t="e">
        <f>VLOOKUP(B38,Ref.!I:K,3,0)</f>
        <v>#N/A</v>
      </c>
      <c r="N38" s="1">
        <f t="shared" si="1"/>
        <v>0</v>
      </c>
    </row>
    <row r="39" spans="1:14" x14ac:dyDescent="0.25">
      <c r="A39"/>
      <c r="B39"/>
      <c r="C39"/>
      <c r="D39" s="106"/>
      <c r="E39" s="106"/>
      <c r="F39" s="106"/>
      <c r="G39" s="106"/>
      <c r="H39" s="106"/>
      <c r="J39" s="68">
        <f>IFERROR(VLOOKUP(A39,jan!A:H,8,0),0)</f>
        <v>0</v>
      </c>
      <c r="K39" s="70">
        <f t="shared" si="0"/>
        <v>0</v>
      </c>
      <c r="M39" s="1" t="e">
        <f>VLOOKUP(B39,Ref.!I:K,3,0)</f>
        <v>#N/A</v>
      </c>
      <c r="N39" s="1">
        <f t="shared" si="1"/>
        <v>0</v>
      </c>
    </row>
    <row r="40" spans="1:14" x14ac:dyDescent="0.25">
      <c r="A40"/>
      <c r="B40"/>
      <c r="C40"/>
      <c r="D40" s="106"/>
      <c r="E40" s="106"/>
      <c r="F40" s="106"/>
      <c r="G40" s="106"/>
      <c r="H40" s="106"/>
      <c r="J40" s="68">
        <f>IFERROR(VLOOKUP(A40,jan!A:H,8,0),0)</f>
        <v>0</v>
      </c>
      <c r="K40" s="70">
        <f t="shared" si="0"/>
        <v>0</v>
      </c>
      <c r="M40" s="1" t="e">
        <f>VLOOKUP(B40,Ref.!I:K,3,0)</f>
        <v>#N/A</v>
      </c>
      <c r="N40" s="1">
        <f t="shared" si="1"/>
        <v>0</v>
      </c>
    </row>
    <row r="41" spans="1:14" x14ac:dyDescent="0.25">
      <c r="A41"/>
      <c r="B41"/>
      <c r="C41"/>
      <c r="D41" s="106"/>
      <c r="E41" s="106"/>
      <c r="F41" s="106"/>
      <c r="G41" s="106"/>
      <c r="H41" s="106"/>
      <c r="J41" s="68">
        <f>IFERROR(VLOOKUP(A41,jan!A:H,8,0),0)</f>
        <v>0</v>
      </c>
      <c r="K41" s="70">
        <f t="shared" si="0"/>
        <v>0</v>
      </c>
      <c r="M41" s="1" t="e">
        <f>VLOOKUP(B41,Ref.!I:K,3,0)</f>
        <v>#N/A</v>
      </c>
      <c r="N41" s="1">
        <f t="shared" si="1"/>
        <v>0</v>
      </c>
    </row>
    <row r="42" spans="1:14" x14ac:dyDescent="0.25">
      <c r="A42"/>
      <c r="B42"/>
      <c r="C42"/>
      <c r="D42" s="106"/>
      <c r="E42" s="106"/>
      <c r="F42" s="106"/>
      <c r="G42" s="106"/>
      <c r="H42" s="106"/>
      <c r="J42" s="68">
        <f>IFERROR(VLOOKUP(A42,jan!A:H,8,0),0)</f>
        <v>0</v>
      </c>
      <c r="K42" s="70">
        <f t="shared" si="0"/>
        <v>0</v>
      </c>
      <c r="M42" s="1" t="e">
        <f>VLOOKUP(B42,Ref.!I:K,3,0)</f>
        <v>#N/A</v>
      </c>
      <c r="N42" s="1">
        <f t="shared" si="1"/>
        <v>0</v>
      </c>
    </row>
    <row r="43" spans="1:14" x14ac:dyDescent="0.25">
      <c r="A43"/>
      <c r="B43"/>
      <c r="C43"/>
      <c r="D43" s="106"/>
      <c r="E43" s="106"/>
      <c r="F43" s="106"/>
      <c r="G43" s="106"/>
      <c r="H43" s="106"/>
      <c r="J43" s="68">
        <f>IFERROR(VLOOKUP(A43,jan!A:H,8,0),0)</f>
        <v>0</v>
      </c>
      <c r="K43" s="70">
        <f t="shared" si="0"/>
        <v>0</v>
      </c>
      <c r="M43" s="1" t="e">
        <f>VLOOKUP(B43,Ref.!I:K,3,0)</f>
        <v>#N/A</v>
      </c>
      <c r="N43" s="1">
        <f t="shared" si="1"/>
        <v>0</v>
      </c>
    </row>
    <row r="44" spans="1:14" x14ac:dyDescent="0.25">
      <c r="A44"/>
      <c r="B44"/>
      <c r="C44"/>
      <c r="D44" s="106"/>
      <c r="E44" s="106"/>
      <c r="F44" s="106"/>
      <c r="G44" s="106"/>
      <c r="H44" s="106"/>
      <c r="J44" s="68">
        <f>IFERROR(VLOOKUP(A44,jan!A:H,8,0),0)</f>
        <v>0</v>
      </c>
      <c r="K44" s="70">
        <f t="shared" si="0"/>
        <v>0</v>
      </c>
      <c r="M44" s="1" t="e">
        <f>VLOOKUP(B44,Ref.!I:K,3,0)</f>
        <v>#N/A</v>
      </c>
      <c r="N44" s="1">
        <f t="shared" si="1"/>
        <v>0</v>
      </c>
    </row>
    <row r="45" spans="1:14" x14ac:dyDescent="0.25">
      <c r="A45"/>
      <c r="B45"/>
      <c r="C45"/>
      <c r="D45" s="106"/>
      <c r="E45" s="106"/>
      <c r="F45" s="106"/>
      <c r="G45" s="106"/>
      <c r="H45" s="106"/>
      <c r="J45" s="68">
        <f>IFERROR(VLOOKUP(A45,jan!A:H,8,0),0)</f>
        <v>0</v>
      </c>
      <c r="K45" s="70">
        <f t="shared" si="0"/>
        <v>0</v>
      </c>
      <c r="M45" s="1" t="e">
        <f>VLOOKUP(B45,Ref.!I:K,3,0)</f>
        <v>#N/A</v>
      </c>
      <c r="N45" s="1">
        <f t="shared" si="1"/>
        <v>0</v>
      </c>
    </row>
    <row r="46" spans="1:14" x14ac:dyDescent="0.25">
      <c r="A46"/>
      <c r="B46"/>
      <c r="C46"/>
      <c r="D46" s="106"/>
      <c r="E46" s="106"/>
      <c r="F46" s="106"/>
      <c r="G46" s="106"/>
      <c r="H46" s="106"/>
      <c r="J46" s="68">
        <f>IFERROR(VLOOKUP(A46,jan!A:H,8,0),0)</f>
        <v>0</v>
      </c>
      <c r="K46" s="70">
        <f t="shared" si="0"/>
        <v>0</v>
      </c>
      <c r="M46" s="1" t="e">
        <f>VLOOKUP(B46,Ref.!I:K,3,0)</f>
        <v>#N/A</v>
      </c>
      <c r="N46" s="1">
        <f t="shared" si="1"/>
        <v>0</v>
      </c>
    </row>
    <row r="47" spans="1:14" x14ac:dyDescent="0.25">
      <c r="A47"/>
      <c r="B47"/>
      <c r="C47"/>
      <c r="D47" s="106"/>
      <c r="E47" s="106"/>
      <c r="F47" s="106"/>
      <c r="G47" s="106"/>
      <c r="H47" s="106"/>
      <c r="J47" s="68">
        <f>IFERROR(VLOOKUP(A47,jan!A:H,8,0),0)</f>
        <v>0</v>
      </c>
      <c r="K47" s="70">
        <f t="shared" si="0"/>
        <v>0</v>
      </c>
      <c r="M47" s="1" t="e">
        <f>VLOOKUP(B47,Ref.!I:K,3,0)</f>
        <v>#N/A</v>
      </c>
      <c r="N47" s="1">
        <f t="shared" si="1"/>
        <v>0</v>
      </c>
    </row>
    <row r="48" spans="1:14" x14ac:dyDescent="0.25">
      <c r="A48"/>
      <c r="B48"/>
      <c r="C48"/>
      <c r="D48" s="106"/>
      <c r="E48" s="106"/>
      <c r="F48" s="106"/>
      <c r="G48" s="106"/>
      <c r="H48" s="106"/>
      <c r="J48" s="68">
        <f>IFERROR(VLOOKUP(A48,jan!A:H,8,0),0)</f>
        <v>0</v>
      </c>
      <c r="K48" s="70">
        <f t="shared" si="0"/>
        <v>0</v>
      </c>
      <c r="M48" s="1" t="e">
        <f>VLOOKUP(B48,Ref.!I:K,3,0)</f>
        <v>#N/A</v>
      </c>
      <c r="N48" s="1">
        <f t="shared" si="1"/>
        <v>0</v>
      </c>
    </row>
    <row r="49" spans="1:14" x14ac:dyDescent="0.25">
      <c r="A49"/>
      <c r="B49"/>
      <c r="C49"/>
      <c r="D49" s="106"/>
      <c r="E49" s="106"/>
      <c r="F49" s="106"/>
      <c r="G49" s="106"/>
      <c r="H49" s="106"/>
      <c r="J49" s="68">
        <f>IFERROR(VLOOKUP(A49,jan!A:H,8,0),0)</f>
        <v>0</v>
      </c>
      <c r="K49" s="70">
        <f t="shared" si="0"/>
        <v>0</v>
      </c>
      <c r="M49" s="1" t="e">
        <f>VLOOKUP(B49,Ref.!I:K,3,0)</f>
        <v>#N/A</v>
      </c>
      <c r="N49" s="1">
        <f t="shared" si="1"/>
        <v>0</v>
      </c>
    </row>
    <row r="50" spans="1:14" x14ac:dyDescent="0.25">
      <c r="A50"/>
      <c r="B50"/>
      <c r="C50"/>
      <c r="D50" s="106"/>
      <c r="E50" s="106"/>
      <c r="F50" s="106"/>
      <c r="G50" s="106"/>
      <c r="H50" s="106"/>
      <c r="J50" s="68">
        <f>IFERROR(VLOOKUP(A50,jan!A:H,8,0),0)</f>
        <v>0</v>
      </c>
      <c r="K50" s="70">
        <f t="shared" si="0"/>
        <v>0</v>
      </c>
      <c r="M50" s="1" t="e">
        <f>VLOOKUP(B50,Ref.!I:K,3,0)</f>
        <v>#N/A</v>
      </c>
      <c r="N50" s="1">
        <f t="shared" si="1"/>
        <v>0</v>
      </c>
    </row>
    <row r="51" spans="1:14" x14ac:dyDescent="0.25">
      <c r="A51"/>
      <c r="B51"/>
      <c r="C51"/>
      <c r="D51" s="106"/>
      <c r="E51" s="106"/>
      <c r="F51" s="106"/>
      <c r="G51" s="106"/>
      <c r="H51" s="106"/>
      <c r="J51" s="68">
        <f>IFERROR(VLOOKUP(A51,jan!A:H,8,0),0)</f>
        <v>0</v>
      </c>
      <c r="K51" s="70">
        <f t="shared" si="0"/>
        <v>0</v>
      </c>
      <c r="M51" s="1" t="e">
        <f>VLOOKUP(B51,Ref.!I:K,3,0)</f>
        <v>#N/A</v>
      </c>
      <c r="N51" s="1">
        <f t="shared" si="1"/>
        <v>0</v>
      </c>
    </row>
    <row r="52" spans="1:14" x14ac:dyDescent="0.25">
      <c r="A52"/>
      <c r="B52"/>
      <c r="C52"/>
      <c r="D52" s="106"/>
      <c r="E52" s="106"/>
      <c r="F52" s="106"/>
      <c r="G52" s="106"/>
      <c r="H52" s="106"/>
      <c r="J52" s="68">
        <f>IFERROR(VLOOKUP(A52,jan!A:H,8,0),0)</f>
        <v>0</v>
      </c>
      <c r="K52" s="70">
        <f t="shared" si="0"/>
        <v>0</v>
      </c>
      <c r="M52" s="1" t="e">
        <f>VLOOKUP(B52,Ref.!I:K,3,0)</f>
        <v>#N/A</v>
      </c>
      <c r="N52" s="1">
        <f t="shared" si="1"/>
        <v>0</v>
      </c>
    </row>
    <row r="53" spans="1:14" x14ac:dyDescent="0.25">
      <c r="A53"/>
      <c r="B53"/>
      <c r="C53"/>
      <c r="D53" s="106"/>
      <c r="E53" s="106"/>
      <c r="F53" s="106"/>
      <c r="G53" s="106"/>
      <c r="H53" s="106"/>
      <c r="J53" s="68">
        <f>IFERROR(VLOOKUP(A53,jan!A:H,8,0),0)</f>
        <v>0</v>
      </c>
      <c r="K53" s="70">
        <f t="shared" si="0"/>
        <v>0</v>
      </c>
      <c r="M53" s="1" t="e">
        <f>VLOOKUP(B53,Ref.!I:K,3,0)</f>
        <v>#N/A</v>
      </c>
      <c r="N53" s="1">
        <f t="shared" si="1"/>
        <v>0</v>
      </c>
    </row>
    <row r="54" spans="1:14" x14ac:dyDescent="0.25">
      <c r="A54"/>
      <c r="B54"/>
      <c r="C54"/>
      <c r="D54" s="106"/>
      <c r="E54" s="106"/>
      <c r="F54" s="106"/>
      <c r="G54" s="106"/>
      <c r="H54" s="106"/>
      <c r="J54" s="68">
        <f>IFERROR(VLOOKUP(A54,jan!A:H,8,0),0)</f>
        <v>0</v>
      </c>
      <c r="K54" s="70">
        <f t="shared" si="0"/>
        <v>0</v>
      </c>
      <c r="M54" s="1" t="e">
        <f>VLOOKUP(B54,Ref.!I:K,3,0)</f>
        <v>#N/A</v>
      </c>
      <c r="N54" s="1">
        <f t="shared" si="1"/>
        <v>0</v>
      </c>
    </row>
    <row r="55" spans="1:14" x14ac:dyDescent="0.25">
      <c r="A55"/>
      <c r="B55"/>
      <c r="C55"/>
      <c r="D55" s="106"/>
      <c r="E55" s="106"/>
      <c r="F55" s="106"/>
      <c r="G55" s="106"/>
      <c r="H55" s="106"/>
      <c r="J55" s="68">
        <f>IFERROR(VLOOKUP(A55,jan!A:H,8,0),0)</f>
        <v>0</v>
      </c>
      <c r="K55" s="70">
        <f t="shared" si="0"/>
        <v>0</v>
      </c>
      <c r="M55" s="1" t="e">
        <f>VLOOKUP(B55,Ref.!I:K,3,0)</f>
        <v>#N/A</v>
      </c>
      <c r="N55" s="1">
        <f t="shared" si="1"/>
        <v>0</v>
      </c>
    </row>
    <row r="56" spans="1:14" x14ac:dyDescent="0.25">
      <c r="A56"/>
      <c r="B56"/>
      <c r="C56"/>
      <c r="D56" s="106"/>
      <c r="E56" s="106"/>
      <c r="F56" s="106"/>
      <c r="G56" s="106"/>
      <c r="H56" s="106"/>
      <c r="J56" s="68">
        <f>IFERROR(VLOOKUP(A56,jan!A:H,8,0),0)</f>
        <v>0</v>
      </c>
      <c r="K56" s="70">
        <f t="shared" si="0"/>
        <v>0</v>
      </c>
      <c r="M56" s="1" t="e">
        <f>VLOOKUP(B56,Ref.!I:K,3,0)</f>
        <v>#N/A</v>
      </c>
      <c r="N56" s="1">
        <f t="shared" si="1"/>
        <v>0</v>
      </c>
    </row>
    <row r="57" spans="1:14" x14ac:dyDescent="0.25">
      <c r="A57"/>
      <c r="B57"/>
      <c r="C57"/>
      <c r="D57" s="106"/>
      <c r="E57" s="106"/>
      <c r="F57" s="106"/>
      <c r="G57" s="106"/>
      <c r="H57" s="106"/>
      <c r="J57" s="68">
        <f>IFERROR(VLOOKUP(A57,jan!A:H,8,0),0)</f>
        <v>0</v>
      </c>
      <c r="K57" s="70">
        <f t="shared" si="0"/>
        <v>0</v>
      </c>
      <c r="M57" s="1" t="e">
        <f>VLOOKUP(B57,Ref.!I:K,3,0)</f>
        <v>#N/A</v>
      </c>
      <c r="N57" s="1">
        <f t="shared" si="1"/>
        <v>0</v>
      </c>
    </row>
    <row r="58" spans="1:14" x14ac:dyDescent="0.25">
      <c r="A58"/>
      <c r="B58"/>
      <c r="C58"/>
      <c r="D58" s="106"/>
      <c r="E58" s="106"/>
      <c r="F58" s="106"/>
      <c r="G58" s="106"/>
      <c r="H58" s="106"/>
      <c r="J58" s="68">
        <f>IFERROR(VLOOKUP(A58,jan!A:H,8,0),0)</f>
        <v>0</v>
      </c>
      <c r="K58" s="70">
        <f t="shared" si="0"/>
        <v>0</v>
      </c>
      <c r="M58" s="1" t="e">
        <f>VLOOKUP(B58,Ref.!I:K,3,0)</f>
        <v>#N/A</v>
      </c>
      <c r="N58" s="1">
        <f t="shared" si="1"/>
        <v>0</v>
      </c>
    </row>
    <row r="59" spans="1:14" x14ac:dyDescent="0.25">
      <c r="A59"/>
      <c r="B59"/>
      <c r="C59"/>
      <c r="D59" s="106"/>
      <c r="E59" s="106"/>
      <c r="F59" s="106"/>
      <c r="G59" s="106"/>
      <c r="H59" s="106"/>
      <c r="J59" s="68">
        <f>IFERROR(VLOOKUP(A59,jan!A:H,8,0),0)</f>
        <v>0</v>
      </c>
      <c r="K59" s="70">
        <f t="shared" si="0"/>
        <v>0</v>
      </c>
      <c r="M59" s="1" t="e">
        <f>VLOOKUP(B59,Ref.!I:K,3,0)</f>
        <v>#N/A</v>
      </c>
      <c r="N59" s="1">
        <f t="shared" si="1"/>
        <v>0</v>
      </c>
    </row>
    <row r="60" spans="1:14" x14ac:dyDescent="0.25">
      <c r="A60"/>
      <c r="B60"/>
      <c r="C60"/>
      <c r="D60" s="106"/>
      <c r="E60" s="106"/>
      <c r="F60" s="106"/>
      <c r="G60" s="106"/>
      <c r="H60" s="106"/>
      <c r="J60" s="68">
        <f>IFERROR(VLOOKUP(A60,jan!A:H,8,0),0)</f>
        <v>0</v>
      </c>
      <c r="K60" s="70">
        <f t="shared" si="0"/>
        <v>0</v>
      </c>
      <c r="M60" s="1" t="e">
        <f>VLOOKUP(B60,Ref.!I:K,3,0)</f>
        <v>#N/A</v>
      </c>
      <c r="N60" s="1">
        <f t="shared" si="1"/>
        <v>0</v>
      </c>
    </row>
    <row r="61" spans="1:14" x14ac:dyDescent="0.25">
      <c r="A61"/>
      <c r="B61"/>
      <c r="C61"/>
      <c r="D61" s="106"/>
      <c r="E61" s="106"/>
      <c r="F61" s="106"/>
      <c r="G61" s="106"/>
      <c r="H61" s="106"/>
      <c r="J61" s="68">
        <f>IFERROR(VLOOKUP(A61,jan!A:H,8,0),0)</f>
        <v>0</v>
      </c>
      <c r="K61" s="70">
        <f t="shared" si="0"/>
        <v>0</v>
      </c>
      <c r="M61" s="1" t="e">
        <f>VLOOKUP(B61,Ref.!I:K,3,0)</f>
        <v>#N/A</v>
      </c>
      <c r="N61" s="1">
        <f t="shared" si="1"/>
        <v>0</v>
      </c>
    </row>
    <row r="62" spans="1:14" x14ac:dyDescent="0.25">
      <c r="A62"/>
      <c r="B62"/>
      <c r="C62"/>
      <c r="D62" s="106"/>
      <c r="E62" s="106"/>
      <c r="F62" s="106"/>
      <c r="G62" s="106"/>
      <c r="H62" s="106"/>
      <c r="J62" s="68">
        <f>IFERROR(VLOOKUP(A62,jan!A:H,8,0),0)</f>
        <v>0</v>
      </c>
      <c r="K62" s="70">
        <f t="shared" si="0"/>
        <v>0</v>
      </c>
      <c r="M62" s="1" t="e">
        <f>VLOOKUP(B62,Ref.!I:K,3,0)</f>
        <v>#N/A</v>
      </c>
      <c r="N62" s="1">
        <f t="shared" si="1"/>
        <v>0</v>
      </c>
    </row>
    <row r="63" spans="1:14" x14ac:dyDescent="0.25">
      <c r="A63"/>
      <c r="B63"/>
      <c r="C63"/>
      <c r="D63" s="106"/>
      <c r="E63" s="106"/>
      <c r="F63" s="106"/>
      <c r="G63" s="106"/>
      <c r="H63" s="106"/>
      <c r="J63" s="68">
        <f>IFERROR(VLOOKUP(A63,jan!A:H,8,0),0)</f>
        <v>0</v>
      </c>
      <c r="K63" s="70">
        <f t="shared" si="0"/>
        <v>0</v>
      </c>
      <c r="M63" s="1" t="e">
        <f>VLOOKUP(B63,Ref.!I:K,3,0)</f>
        <v>#N/A</v>
      </c>
      <c r="N63" s="1">
        <f t="shared" si="1"/>
        <v>0</v>
      </c>
    </row>
    <row r="64" spans="1:14" x14ac:dyDescent="0.25">
      <c r="A64"/>
      <c r="B64"/>
      <c r="C64"/>
      <c r="D64" s="106"/>
      <c r="E64" s="106"/>
      <c r="F64" s="106"/>
      <c r="G64" s="106"/>
      <c r="H64" s="106"/>
      <c r="J64" s="68">
        <f>IFERROR(VLOOKUP(A64,jan!A:H,8,0),0)</f>
        <v>0</v>
      </c>
      <c r="K64" s="70">
        <f t="shared" si="0"/>
        <v>0</v>
      </c>
      <c r="M64" s="1" t="e">
        <f>VLOOKUP(B64,Ref.!I:K,3,0)</f>
        <v>#N/A</v>
      </c>
      <c r="N64" s="1">
        <f t="shared" si="1"/>
        <v>0</v>
      </c>
    </row>
    <row r="65" spans="1:14" x14ac:dyDescent="0.25">
      <c r="A65"/>
      <c r="B65"/>
      <c r="C65"/>
      <c r="D65" s="106"/>
      <c r="E65" s="106"/>
      <c r="F65" s="106"/>
      <c r="G65" s="106"/>
      <c r="H65" s="106"/>
      <c r="J65" s="68">
        <f>IFERROR(VLOOKUP(A65,jan!A:H,8,0),0)</f>
        <v>0</v>
      </c>
      <c r="K65" s="70">
        <f t="shared" si="0"/>
        <v>0</v>
      </c>
      <c r="M65" s="1" t="e">
        <f>VLOOKUP(B65,Ref.!I:K,3,0)</f>
        <v>#N/A</v>
      </c>
      <c r="N65" s="1">
        <f t="shared" si="1"/>
        <v>0</v>
      </c>
    </row>
    <row r="66" spans="1:14" x14ac:dyDescent="0.25">
      <c r="A66"/>
      <c r="B66"/>
      <c r="C66"/>
      <c r="D66" s="106"/>
      <c r="E66" s="106"/>
      <c r="F66" s="106"/>
      <c r="G66" s="106"/>
      <c r="H66" s="106"/>
      <c r="J66" s="68">
        <f>IFERROR(VLOOKUP(A66,jan!A:H,8,0),0)</f>
        <v>0</v>
      </c>
      <c r="K66" s="70">
        <f t="shared" si="0"/>
        <v>0</v>
      </c>
      <c r="M66" s="1" t="e">
        <f>VLOOKUP(B66,Ref.!I:K,3,0)</f>
        <v>#N/A</v>
      </c>
      <c r="N66" s="1">
        <f t="shared" si="1"/>
        <v>0</v>
      </c>
    </row>
    <row r="67" spans="1:14" x14ac:dyDescent="0.25">
      <c r="A67"/>
      <c r="B67"/>
      <c r="C67"/>
      <c r="D67" s="106"/>
      <c r="E67" s="106"/>
      <c r="F67" s="106"/>
      <c r="G67" s="106"/>
      <c r="H67" s="106"/>
      <c r="J67" s="68">
        <f>IFERROR(VLOOKUP(A67,jan!A:H,8,0),0)</f>
        <v>0</v>
      </c>
      <c r="K67" s="70">
        <f t="shared" ref="K67:K130" si="2">D67-J67</f>
        <v>0</v>
      </c>
      <c r="M67" s="1" t="e">
        <f>VLOOKUP(B67,Ref.!I:K,3,0)</f>
        <v>#N/A</v>
      </c>
      <c r="N67" s="1">
        <f t="shared" ref="N67:N130" si="3">LEN(A67)</f>
        <v>0</v>
      </c>
    </row>
    <row r="68" spans="1:14" x14ac:dyDescent="0.25">
      <c r="A68"/>
      <c r="B68"/>
      <c r="C68"/>
      <c r="D68" s="106"/>
      <c r="E68" s="106"/>
      <c r="F68" s="106"/>
      <c r="G68" s="106"/>
      <c r="H68" s="106"/>
      <c r="J68" s="68">
        <f>IFERROR(VLOOKUP(A68,jan!A:H,8,0),0)</f>
        <v>0</v>
      </c>
      <c r="K68" s="70">
        <f t="shared" si="2"/>
        <v>0</v>
      </c>
      <c r="M68" s="1" t="e">
        <f>VLOOKUP(B68,Ref.!I:K,3,0)</f>
        <v>#N/A</v>
      </c>
      <c r="N68" s="1">
        <f t="shared" si="3"/>
        <v>0</v>
      </c>
    </row>
    <row r="69" spans="1:14" x14ac:dyDescent="0.25">
      <c r="A69"/>
      <c r="B69"/>
      <c r="C69"/>
      <c r="D69" s="106"/>
      <c r="E69" s="106"/>
      <c r="F69" s="106"/>
      <c r="G69" s="106"/>
      <c r="H69" s="106"/>
      <c r="J69" s="68">
        <f>IFERROR(VLOOKUP(A69,jan!A:H,8,0),0)</f>
        <v>0</v>
      </c>
      <c r="K69" s="70">
        <f t="shared" si="2"/>
        <v>0</v>
      </c>
      <c r="M69" s="1" t="e">
        <f>VLOOKUP(B69,Ref.!I:K,3,0)</f>
        <v>#N/A</v>
      </c>
      <c r="N69" s="1">
        <f t="shared" si="3"/>
        <v>0</v>
      </c>
    </row>
    <row r="70" spans="1:14" x14ac:dyDescent="0.25">
      <c r="A70"/>
      <c r="B70"/>
      <c r="C70"/>
      <c r="D70" s="106"/>
      <c r="E70" s="106"/>
      <c r="F70" s="106"/>
      <c r="G70" s="106"/>
      <c r="H70" s="106"/>
      <c r="J70" s="68">
        <f>IFERROR(VLOOKUP(A70,jan!A:H,8,0),0)</f>
        <v>0</v>
      </c>
      <c r="K70" s="70">
        <f t="shared" si="2"/>
        <v>0</v>
      </c>
      <c r="M70" s="1" t="e">
        <f>VLOOKUP(B70,Ref.!I:K,3,0)</f>
        <v>#N/A</v>
      </c>
      <c r="N70" s="1">
        <f t="shared" si="3"/>
        <v>0</v>
      </c>
    </row>
    <row r="71" spans="1:14" x14ac:dyDescent="0.25">
      <c r="A71"/>
      <c r="B71"/>
      <c r="C71"/>
      <c r="D71" s="106"/>
      <c r="E71" s="106"/>
      <c r="F71" s="106"/>
      <c r="G71" s="106"/>
      <c r="H71" s="106"/>
      <c r="J71" s="68">
        <f>IFERROR(VLOOKUP(A71,jan!A:H,8,0),0)</f>
        <v>0</v>
      </c>
      <c r="K71" s="70">
        <f t="shared" si="2"/>
        <v>0</v>
      </c>
      <c r="M71" s="1" t="e">
        <f>VLOOKUP(B71,Ref.!I:K,3,0)</f>
        <v>#N/A</v>
      </c>
      <c r="N71" s="1">
        <f t="shared" si="3"/>
        <v>0</v>
      </c>
    </row>
    <row r="72" spans="1:14" x14ac:dyDescent="0.25">
      <c r="A72"/>
      <c r="B72"/>
      <c r="C72"/>
      <c r="D72" s="106"/>
      <c r="E72" s="106"/>
      <c r="F72" s="106"/>
      <c r="G72" s="106"/>
      <c r="H72" s="106"/>
      <c r="J72" s="68">
        <f>IFERROR(VLOOKUP(A72,jan!A:H,8,0),0)</f>
        <v>0</v>
      </c>
      <c r="K72" s="70">
        <f t="shared" si="2"/>
        <v>0</v>
      </c>
      <c r="M72" s="1" t="e">
        <f>VLOOKUP(B72,Ref.!I:K,3,0)</f>
        <v>#N/A</v>
      </c>
      <c r="N72" s="1">
        <f t="shared" si="3"/>
        <v>0</v>
      </c>
    </row>
    <row r="73" spans="1:14" x14ac:dyDescent="0.25">
      <c r="A73"/>
      <c r="B73"/>
      <c r="C73"/>
      <c r="D73" s="106"/>
      <c r="E73" s="106"/>
      <c r="F73" s="106"/>
      <c r="G73" s="106"/>
      <c r="H73" s="106"/>
      <c r="J73" s="68">
        <f>IFERROR(VLOOKUP(A73,jan!A:H,8,0),0)</f>
        <v>0</v>
      </c>
      <c r="K73" s="70">
        <f t="shared" si="2"/>
        <v>0</v>
      </c>
      <c r="M73" s="1" t="e">
        <f>VLOOKUP(B73,Ref.!I:K,3,0)</f>
        <v>#N/A</v>
      </c>
      <c r="N73" s="1">
        <f t="shared" si="3"/>
        <v>0</v>
      </c>
    </row>
    <row r="74" spans="1:14" x14ac:dyDescent="0.25">
      <c r="A74"/>
      <c r="B74"/>
      <c r="C74"/>
      <c r="D74" s="106"/>
      <c r="E74" s="106"/>
      <c r="F74" s="106"/>
      <c r="G74" s="106"/>
      <c r="H74" s="106"/>
      <c r="J74" s="68">
        <f>IFERROR(VLOOKUP(A74,jan!A:H,8,0),0)</f>
        <v>0</v>
      </c>
      <c r="K74" s="70">
        <f t="shared" si="2"/>
        <v>0</v>
      </c>
      <c r="M74" s="1" t="e">
        <f>VLOOKUP(B74,Ref.!I:K,3,0)</f>
        <v>#N/A</v>
      </c>
      <c r="N74" s="1">
        <f t="shared" si="3"/>
        <v>0</v>
      </c>
    </row>
    <row r="75" spans="1:14" x14ac:dyDescent="0.25">
      <c r="A75"/>
      <c r="B75"/>
      <c r="C75"/>
      <c r="D75" s="106"/>
      <c r="E75" s="106"/>
      <c r="F75" s="106"/>
      <c r="G75" s="106"/>
      <c r="H75" s="106"/>
      <c r="J75" s="68">
        <f>IFERROR(VLOOKUP(A75,jan!A:H,8,0),0)</f>
        <v>0</v>
      </c>
      <c r="K75" s="70">
        <f t="shared" si="2"/>
        <v>0</v>
      </c>
      <c r="M75" s="1" t="e">
        <f>VLOOKUP(B75,Ref.!I:K,3,0)</f>
        <v>#N/A</v>
      </c>
      <c r="N75" s="1">
        <f t="shared" si="3"/>
        <v>0</v>
      </c>
    </row>
    <row r="76" spans="1:14" x14ac:dyDescent="0.25">
      <c r="A76"/>
      <c r="B76"/>
      <c r="C76"/>
      <c r="D76" s="106"/>
      <c r="E76" s="106"/>
      <c r="F76" s="106"/>
      <c r="G76" s="106"/>
      <c r="H76" s="106"/>
      <c r="J76" s="68">
        <f>IFERROR(VLOOKUP(A76,jan!A:H,8,0),0)</f>
        <v>0</v>
      </c>
      <c r="K76" s="70">
        <f t="shared" si="2"/>
        <v>0</v>
      </c>
      <c r="M76" s="1" t="e">
        <f>VLOOKUP(B76,Ref.!I:K,3,0)</f>
        <v>#N/A</v>
      </c>
      <c r="N76" s="1">
        <f t="shared" si="3"/>
        <v>0</v>
      </c>
    </row>
    <row r="77" spans="1:14" x14ac:dyDescent="0.25">
      <c r="A77"/>
      <c r="B77"/>
      <c r="C77"/>
      <c r="D77" s="106"/>
      <c r="E77" s="106"/>
      <c r="F77" s="106"/>
      <c r="G77" s="106"/>
      <c r="H77" s="106"/>
      <c r="J77" s="68">
        <f>IFERROR(VLOOKUP(A77,jan!A:H,8,0),0)</f>
        <v>0</v>
      </c>
      <c r="K77" s="70">
        <f t="shared" si="2"/>
        <v>0</v>
      </c>
      <c r="M77" s="1" t="e">
        <f>VLOOKUP(B77,Ref.!I:K,3,0)</f>
        <v>#N/A</v>
      </c>
      <c r="N77" s="1">
        <f t="shared" si="3"/>
        <v>0</v>
      </c>
    </row>
    <row r="78" spans="1:14" x14ac:dyDescent="0.25">
      <c r="A78"/>
      <c r="B78"/>
      <c r="C78"/>
      <c r="D78" s="106"/>
      <c r="E78" s="106"/>
      <c r="F78" s="106"/>
      <c r="G78" s="106"/>
      <c r="H78" s="106"/>
      <c r="J78" s="68">
        <f>IFERROR(VLOOKUP(A78,jan!A:H,8,0),0)</f>
        <v>0</v>
      </c>
      <c r="K78" s="70">
        <f t="shared" si="2"/>
        <v>0</v>
      </c>
      <c r="M78" s="1" t="e">
        <f>VLOOKUP(B78,Ref.!I:K,3,0)</f>
        <v>#N/A</v>
      </c>
      <c r="N78" s="1">
        <f t="shared" si="3"/>
        <v>0</v>
      </c>
    </row>
    <row r="79" spans="1:14" x14ac:dyDescent="0.25">
      <c r="A79"/>
      <c r="B79"/>
      <c r="C79"/>
      <c r="D79" s="106"/>
      <c r="E79" s="106"/>
      <c r="F79" s="106"/>
      <c r="G79" s="106"/>
      <c r="H79" s="106"/>
      <c r="J79" s="68">
        <f>IFERROR(VLOOKUP(A79,jan!A:H,8,0),0)</f>
        <v>0</v>
      </c>
      <c r="K79" s="70">
        <f t="shared" si="2"/>
        <v>0</v>
      </c>
      <c r="M79" s="1" t="e">
        <f>VLOOKUP(B79,Ref.!I:K,3,0)</f>
        <v>#N/A</v>
      </c>
      <c r="N79" s="1">
        <f t="shared" si="3"/>
        <v>0</v>
      </c>
    </row>
    <row r="80" spans="1:14" x14ac:dyDescent="0.25">
      <c r="A80"/>
      <c r="B80"/>
      <c r="C80"/>
      <c r="D80" s="106"/>
      <c r="E80" s="106"/>
      <c r="F80" s="106"/>
      <c r="G80" s="106"/>
      <c r="H80" s="106"/>
      <c r="J80" s="68">
        <f>IFERROR(VLOOKUP(A80,jan!A:H,8,0),0)</f>
        <v>0</v>
      </c>
      <c r="K80" s="70">
        <f t="shared" si="2"/>
        <v>0</v>
      </c>
      <c r="M80" s="1" t="e">
        <f>VLOOKUP(B80,Ref.!I:K,3,0)</f>
        <v>#N/A</v>
      </c>
      <c r="N80" s="1">
        <f t="shared" si="3"/>
        <v>0</v>
      </c>
    </row>
    <row r="81" spans="1:14" x14ac:dyDescent="0.25">
      <c r="A81"/>
      <c r="B81"/>
      <c r="C81"/>
      <c r="D81" s="106"/>
      <c r="E81" s="106"/>
      <c r="F81" s="106"/>
      <c r="G81" s="106"/>
      <c r="H81" s="106"/>
      <c r="J81" s="68">
        <f>IFERROR(VLOOKUP(A81,jan!A:H,8,0),0)</f>
        <v>0</v>
      </c>
      <c r="K81" s="70">
        <f t="shared" si="2"/>
        <v>0</v>
      </c>
      <c r="M81" s="1" t="e">
        <f>VLOOKUP(B81,Ref.!I:K,3,0)</f>
        <v>#N/A</v>
      </c>
      <c r="N81" s="1">
        <f t="shared" si="3"/>
        <v>0</v>
      </c>
    </row>
    <row r="82" spans="1:14" x14ac:dyDescent="0.25">
      <c r="A82"/>
      <c r="B82"/>
      <c r="C82"/>
      <c r="D82" s="106"/>
      <c r="E82" s="106"/>
      <c r="F82" s="106"/>
      <c r="G82" s="106"/>
      <c r="H82" s="106"/>
      <c r="J82" s="68">
        <f>IFERROR(VLOOKUP(A82,jan!A:H,8,0),0)</f>
        <v>0</v>
      </c>
      <c r="K82" s="70">
        <f t="shared" si="2"/>
        <v>0</v>
      </c>
      <c r="M82" s="1" t="e">
        <f>VLOOKUP(B82,Ref.!I:K,3,0)</f>
        <v>#N/A</v>
      </c>
      <c r="N82" s="1">
        <f t="shared" si="3"/>
        <v>0</v>
      </c>
    </row>
    <row r="83" spans="1:14" x14ac:dyDescent="0.25">
      <c r="A83"/>
      <c r="B83"/>
      <c r="C83"/>
      <c r="D83" s="106"/>
      <c r="E83" s="106"/>
      <c r="F83" s="106"/>
      <c r="G83" s="106"/>
      <c r="H83" s="106"/>
      <c r="J83" s="68">
        <f>IFERROR(VLOOKUP(A83,jan!A:H,8,0),0)</f>
        <v>0</v>
      </c>
      <c r="K83" s="70">
        <f t="shared" si="2"/>
        <v>0</v>
      </c>
      <c r="M83" s="1" t="e">
        <f>VLOOKUP(B83,Ref.!I:K,3,0)</f>
        <v>#N/A</v>
      </c>
      <c r="N83" s="1">
        <f t="shared" si="3"/>
        <v>0</v>
      </c>
    </row>
    <row r="84" spans="1:14" x14ac:dyDescent="0.25">
      <c r="A84"/>
      <c r="B84"/>
      <c r="C84"/>
      <c r="D84" s="106"/>
      <c r="E84" s="106"/>
      <c r="F84" s="106"/>
      <c r="G84" s="106"/>
      <c r="H84" s="106"/>
      <c r="J84" s="68">
        <f>IFERROR(VLOOKUP(A84,jan!A:H,8,0),0)</f>
        <v>0</v>
      </c>
      <c r="K84" s="70">
        <f t="shared" si="2"/>
        <v>0</v>
      </c>
      <c r="M84" s="1" t="e">
        <f>VLOOKUP(B84,Ref.!I:K,3,0)</f>
        <v>#N/A</v>
      </c>
      <c r="N84" s="1">
        <f t="shared" si="3"/>
        <v>0</v>
      </c>
    </row>
    <row r="85" spans="1:14" x14ac:dyDescent="0.25">
      <c r="A85"/>
      <c r="B85"/>
      <c r="C85"/>
      <c r="D85" s="106"/>
      <c r="E85" s="106"/>
      <c r="F85" s="106"/>
      <c r="G85" s="106"/>
      <c r="H85" s="106"/>
      <c r="J85" s="68">
        <f>IFERROR(VLOOKUP(A85,jan!A:H,8,0),0)</f>
        <v>0</v>
      </c>
      <c r="K85" s="70">
        <f t="shared" si="2"/>
        <v>0</v>
      </c>
      <c r="M85" s="1" t="e">
        <f>VLOOKUP(B85,Ref.!I:K,3,0)</f>
        <v>#N/A</v>
      </c>
      <c r="N85" s="1">
        <f t="shared" si="3"/>
        <v>0</v>
      </c>
    </row>
    <row r="86" spans="1:14" x14ac:dyDescent="0.25">
      <c r="A86"/>
      <c r="B86"/>
      <c r="C86"/>
      <c r="D86" s="106"/>
      <c r="E86" s="106"/>
      <c r="F86" s="106"/>
      <c r="G86" s="106"/>
      <c r="H86" s="106"/>
      <c r="J86" s="68">
        <f>IFERROR(VLOOKUP(A86,jan!A:H,8,0),0)</f>
        <v>0</v>
      </c>
      <c r="K86" s="70">
        <f t="shared" si="2"/>
        <v>0</v>
      </c>
      <c r="M86" s="1" t="e">
        <f>VLOOKUP(B86,Ref.!I:K,3,0)</f>
        <v>#N/A</v>
      </c>
      <c r="N86" s="1">
        <f t="shared" si="3"/>
        <v>0</v>
      </c>
    </row>
    <row r="87" spans="1:14" x14ac:dyDescent="0.25">
      <c r="A87"/>
      <c r="B87"/>
      <c r="C87"/>
      <c r="D87" s="106"/>
      <c r="E87" s="106"/>
      <c r="F87" s="106"/>
      <c r="G87" s="106"/>
      <c r="H87" s="106"/>
      <c r="J87" s="68">
        <f>IFERROR(VLOOKUP(A87,jan!A:H,8,0),0)</f>
        <v>0</v>
      </c>
      <c r="K87" s="70">
        <f t="shared" si="2"/>
        <v>0</v>
      </c>
      <c r="M87" s="1" t="e">
        <f>VLOOKUP(B87,Ref.!I:K,3,0)</f>
        <v>#N/A</v>
      </c>
      <c r="N87" s="1">
        <f t="shared" si="3"/>
        <v>0</v>
      </c>
    </row>
    <row r="88" spans="1:14" x14ac:dyDescent="0.25">
      <c r="A88"/>
      <c r="B88"/>
      <c r="C88"/>
      <c r="D88" s="106"/>
      <c r="E88" s="106"/>
      <c r="F88" s="106"/>
      <c r="G88" s="106"/>
      <c r="H88" s="106"/>
      <c r="J88" s="68">
        <f>IFERROR(VLOOKUP(A88,jan!A:H,8,0),0)</f>
        <v>0</v>
      </c>
      <c r="K88" s="70">
        <f t="shared" si="2"/>
        <v>0</v>
      </c>
      <c r="M88" s="1" t="e">
        <f>VLOOKUP(B88,Ref.!I:K,3,0)</f>
        <v>#N/A</v>
      </c>
      <c r="N88" s="1">
        <f t="shared" si="3"/>
        <v>0</v>
      </c>
    </row>
    <row r="89" spans="1:14" x14ac:dyDescent="0.25">
      <c r="A89"/>
      <c r="B89"/>
      <c r="C89"/>
      <c r="D89" s="106"/>
      <c r="E89" s="106"/>
      <c r="F89" s="106"/>
      <c r="G89" s="106"/>
      <c r="H89" s="106"/>
      <c r="J89" s="68">
        <f>IFERROR(VLOOKUP(A89,jan!A:H,8,0),0)</f>
        <v>0</v>
      </c>
      <c r="K89" s="70">
        <f t="shared" si="2"/>
        <v>0</v>
      </c>
      <c r="M89" s="1" t="e">
        <f>VLOOKUP(B89,Ref.!I:K,3,0)</f>
        <v>#N/A</v>
      </c>
      <c r="N89" s="1">
        <f t="shared" si="3"/>
        <v>0</v>
      </c>
    </row>
    <row r="90" spans="1:14" x14ac:dyDescent="0.25">
      <c r="A90"/>
      <c r="B90"/>
      <c r="C90"/>
      <c r="D90" s="106"/>
      <c r="E90" s="106"/>
      <c r="F90" s="106"/>
      <c r="G90" s="106"/>
      <c r="H90" s="106"/>
      <c r="J90" s="68">
        <f>IFERROR(VLOOKUP(A90,jan!A:H,8,0),0)</f>
        <v>0</v>
      </c>
      <c r="K90" s="70">
        <f t="shared" si="2"/>
        <v>0</v>
      </c>
      <c r="M90" s="1" t="e">
        <f>VLOOKUP(B90,Ref.!I:K,3,0)</f>
        <v>#N/A</v>
      </c>
      <c r="N90" s="1">
        <f t="shared" si="3"/>
        <v>0</v>
      </c>
    </row>
    <row r="91" spans="1:14" x14ac:dyDescent="0.25">
      <c r="A91"/>
      <c r="B91"/>
      <c r="C91"/>
      <c r="D91" s="106"/>
      <c r="E91" s="106"/>
      <c r="F91" s="106"/>
      <c r="G91" s="106"/>
      <c r="H91" s="106"/>
      <c r="J91" s="68">
        <f>IFERROR(VLOOKUP(A91,jan!A:H,8,0),0)</f>
        <v>0</v>
      </c>
      <c r="K91" s="70">
        <f t="shared" si="2"/>
        <v>0</v>
      </c>
      <c r="M91" s="1" t="e">
        <f>VLOOKUP(B91,Ref.!I:K,3,0)</f>
        <v>#N/A</v>
      </c>
      <c r="N91" s="1">
        <f t="shared" si="3"/>
        <v>0</v>
      </c>
    </row>
    <row r="92" spans="1:14" x14ac:dyDescent="0.25">
      <c r="A92"/>
      <c r="B92"/>
      <c r="C92"/>
      <c r="D92" s="106"/>
      <c r="E92" s="106"/>
      <c r="F92" s="106"/>
      <c r="G92" s="106"/>
      <c r="H92" s="106"/>
      <c r="J92" s="68">
        <f>IFERROR(VLOOKUP(A92,jan!A:H,8,0),0)</f>
        <v>0</v>
      </c>
      <c r="K92" s="70">
        <f t="shared" si="2"/>
        <v>0</v>
      </c>
      <c r="M92" s="1" t="e">
        <f>VLOOKUP(B92,Ref.!I:K,3,0)</f>
        <v>#N/A</v>
      </c>
      <c r="N92" s="1">
        <f t="shared" si="3"/>
        <v>0</v>
      </c>
    </row>
    <row r="93" spans="1:14" x14ac:dyDescent="0.25">
      <c r="A93"/>
      <c r="B93"/>
      <c r="C93"/>
      <c r="D93" s="106"/>
      <c r="E93" s="106"/>
      <c r="F93" s="106"/>
      <c r="G93" s="106"/>
      <c r="H93" s="106"/>
      <c r="J93" s="68">
        <f>IFERROR(VLOOKUP(A93,jan!A:H,8,0),0)</f>
        <v>0</v>
      </c>
      <c r="K93" s="70">
        <f t="shared" si="2"/>
        <v>0</v>
      </c>
      <c r="M93" s="1" t="e">
        <f>VLOOKUP(B93,Ref.!I:K,3,0)</f>
        <v>#N/A</v>
      </c>
      <c r="N93" s="1">
        <f t="shared" si="3"/>
        <v>0</v>
      </c>
    </row>
    <row r="94" spans="1:14" x14ac:dyDescent="0.25">
      <c r="A94"/>
      <c r="B94"/>
      <c r="C94"/>
      <c r="D94" s="106"/>
      <c r="E94" s="106"/>
      <c r="F94" s="106"/>
      <c r="G94" s="106"/>
      <c r="H94" s="106"/>
      <c r="J94" s="68">
        <f>IFERROR(VLOOKUP(A94,jan!A:H,8,0),0)</f>
        <v>0</v>
      </c>
      <c r="K94" s="70">
        <f t="shared" si="2"/>
        <v>0</v>
      </c>
      <c r="M94" s="1" t="e">
        <f>VLOOKUP(B94,Ref.!I:K,3,0)</f>
        <v>#N/A</v>
      </c>
      <c r="N94" s="1">
        <f t="shared" si="3"/>
        <v>0</v>
      </c>
    </row>
    <row r="95" spans="1:14" x14ac:dyDescent="0.25">
      <c r="A95"/>
      <c r="B95"/>
      <c r="C95"/>
      <c r="D95" s="106"/>
      <c r="E95" s="106"/>
      <c r="F95" s="106"/>
      <c r="G95" s="106"/>
      <c r="H95" s="106"/>
      <c r="J95" s="68">
        <f>IFERROR(VLOOKUP(A95,jan!A:H,8,0),0)</f>
        <v>0</v>
      </c>
      <c r="K95" s="70">
        <f t="shared" si="2"/>
        <v>0</v>
      </c>
      <c r="M95" s="1" t="e">
        <f>VLOOKUP(B95,Ref.!I:K,3,0)</f>
        <v>#N/A</v>
      </c>
      <c r="N95" s="1">
        <f t="shared" si="3"/>
        <v>0</v>
      </c>
    </row>
    <row r="96" spans="1:14" x14ac:dyDescent="0.25">
      <c r="A96"/>
      <c r="B96"/>
      <c r="C96"/>
      <c r="D96" s="106"/>
      <c r="E96" s="106"/>
      <c r="F96" s="106"/>
      <c r="G96" s="106"/>
      <c r="H96" s="106"/>
      <c r="J96" s="68">
        <f>IFERROR(VLOOKUP(A96,jan!A:H,8,0),0)</f>
        <v>0</v>
      </c>
      <c r="K96" s="70">
        <f t="shared" si="2"/>
        <v>0</v>
      </c>
      <c r="M96" s="1" t="e">
        <f>VLOOKUP(B96,Ref.!I:K,3,0)</f>
        <v>#N/A</v>
      </c>
      <c r="N96" s="1">
        <f t="shared" si="3"/>
        <v>0</v>
      </c>
    </row>
    <row r="97" spans="1:14" x14ac:dyDescent="0.25">
      <c r="A97"/>
      <c r="B97"/>
      <c r="C97"/>
      <c r="D97" s="106"/>
      <c r="E97" s="106"/>
      <c r="F97" s="106"/>
      <c r="G97" s="106"/>
      <c r="H97" s="106"/>
      <c r="J97" s="68">
        <f>IFERROR(VLOOKUP(A97,jan!A:H,8,0),0)</f>
        <v>0</v>
      </c>
      <c r="K97" s="70">
        <f t="shared" si="2"/>
        <v>0</v>
      </c>
      <c r="M97" s="1" t="e">
        <f>VLOOKUP(B97,Ref.!I:K,3,0)</f>
        <v>#N/A</v>
      </c>
      <c r="N97" s="1">
        <f t="shared" si="3"/>
        <v>0</v>
      </c>
    </row>
    <row r="98" spans="1:14" x14ac:dyDescent="0.25">
      <c r="A98"/>
      <c r="B98"/>
      <c r="C98"/>
      <c r="D98" s="106"/>
      <c r="E98" s="106"/>
      <c r="F98" s="106"/>
      <c r="G98" s="106"/>
      <c r="H98" s="106"/>
      <c r="J98" s="68">
        <f>IFERROR(VLOOKUP(A98,jan!A:H,8,0),0)</f>
        <v>0</v>
      </c>
      <c r="K98" s="70">
        <f t="shared" si="2"/>
        <v>0</v>
      </c>
      <c r="M98" s="1" t="e">
        <f>VLOOKUP(B98,Ref.!I:K,3,0)</f>
        <v>#N/A</v>
      </c>
      <c r="N98" s="1">
        <f t="shared" si="3"/>
        <v>0</v>
      </c>
    </row>
    <row r="99" spans="1:14" x14ac:dyDescent="0.25">
      <c r="A99"/>
      <c r="B99"/>
      <c r="C99"/>
      <c r="D99" s="106"/>
      <c r="E99" s="106"/>
      <c r="F99" s="106"/>
      <c r="G99" s="106"/>
      <c r="H99" s="106"/>
      <c r="J99" s="68">
        <f>IFERROR(VLOOKUP(A99,jan!A:H,8,0),0)</f>
        <v>0</v>
      </c>
      <c r="K99" s="70">
        <f t="shared" si="2"/>
        <v>0</v>
      </c>
      <c r="M99" s="1" t="e">
        <f>VLOOKUP(B99,Ref.!I:K,3,0)</f>
        <v>#N/A</v>
      </c>
      <c r="N99" s="1">
        <f t="shared" si="3"/>
        <v>0</v>
      </c>
    </row>
    <row r="100" spans="1:14" x14ac:dyDescent="0.25">
      <c r="A100"/>
      <c r="B100"/>
      <c r="C100"/>
      <c r="D100" s="106"/>
      <c r="E100" s="106"/>
      <c r="F100" s="106"/>
      <c r="G100" s="106"/>
      <c r="H100" s="106"/>
      <c r="J100" s="68">
        <f>IFERROR(VLOOKUP(A100,jan!A:H,8,0),0)</f>
        <v>0</v>
      </c>
      <c r="K100" s="70">
        <f t="shared" si="2"/>
        <v>0</v>
      </c>
      <c r="M100" s="1" t="e">
        <f>VLOOKUP(B100,Ref.!I:K,3,0)</f>
        <v>#N/A</v>
      </c>
      <c r="N100" s="1">
        <f t="shared" si="3"/>
        <v>0</v>
      </c>
    </row>
    <row r="101" spans="1:14" x14ac:dyDescent="0.25">
      <c r="A101"/>
      <c r="B101"/>
      <c r="C101"/>
      <c r="D101" s="106"/>
      <c r="E101" s="106"/>
      <c r="F101" s="106"/>
      <c r="G101" s="106"/>
      <c r="H101" s="106"/>
      <c r="J101" s="68">
        <f>IFERROR(VLOOKUP(A101,jan!A:H,8,0),0)</f>
        <v>0</v>
      </c>
      <c r="K101" s="70">
        <f t="shared" si="2"/>
        <v>0</v>
      </c>
      <c r="M101" s="1" t="e">
        <f>VLOOKUP(B101,Ref.!I:K,3,0)</f>
        <v>#N/A</v>
      </c>
      <c r="N101" s="1">
        <f t="shared" si="3"/>
        <v>0</v>
      </c>
    </row>
    <row r="102" spans="1:14" x14ac:dyDescent="0.25">
      <c r="A102"/>
      <c r="B102"/>
      <c r="C102"/>
      <c r="D102" s="106"/>
      <c r="E102" s="106"/>
      <c r="F102" s="106"/>
      <c r="G102" s="106"/>
      <c r="H102" s="106"/>
      <c r="J102" s="68">
        <f>IFERROR(VLOOKUP(A102,jan!A:H,8,0),0)</f>
        <v>0</v>
      </c>
      <c r="K102" s="70">
        <f t="shared" si="2"/>
        <v>0</v>
      </c>
      <c r="M102" s="1" t="e">
        <f>VLOOKUP(B102,Ref.!I:K,3,0)</f>
        <v>#N/A</v>
      </c>
      <c r="N102" s="1">
        <f t="shared" si="3"/>
        <v>0</v>
      </c>
    </row>
    <row r="103" spans="1:14" x14ac:dyDescent="0.25">
      <c r="A103"/>
      <c r="B103"/>
      <c r="C103"/>
      <c r="D103" s="106"/>
      <c r="E103" s="106"/>
      <c r="F103" s="106"/>
      <c r="G103" s="106"/>
      <c r="H103" s="106"/>
      <c r="J103" s="68">
        <f>IFERROR(VLOOKUP(A103,jan!A:H,8,0),0)</f>
        <v>0</v>
      </c>
      <c r="K103" s="70">
        <f t="shared" si="2"/>
        <v>0</v>
      </c>
      <c r="M103" s="1" t="e">
        <f>VLOOKUP(B103,Ref.!I:K,3,0)</f>
        <v>#N/A</v>
      </c>
      <c r="N103" s="1">
        <f t="shared" si="3"/>
        <v>0</v>
      </c>
    </row>
    <row r="104" spans="1:14" x14ac:dyDescent="0.25">
      <c r="A104"/>
      <c r="B104"/>
      <c r="C104"/>
      <c r="D104" s="106"/>
      <c r="E104" s="106"/>
      <c r="F104" s="106"/>
      <c r="G104" s="106"/>
      <c r="H104" s="106"/>
      <c r="J104" s="68">
        <f>IFERROR(VLOOKUP(A104,jan!A:H,8,0),0)</f>
        <v>0</v>
      </c>
      <c r="K104" s="70">
        <f t="shared" si="2"/>
        <v>0</v>
      </c>
      <c r="M104" s="1" t="e">
        <f>VLOOKUP(B104,Ref.!I:K,3,0)</f>
        <v>#N/A</v>
      </c>
      <c r="N104" s="1">
        <f t="shared" si="3"/>
        <v>0</v>
      </c>
    </row>
    <row r="105" spans="1:14" x14ac:dyDescent="0.25">
      <c r="A105"/>
      <c r="B105"/>
      <c r="C105"/>
      <c r="D105" s="106"/>
      <c r="E105" s="106"/>
      <c r="F105" s="106"/>
      <c r="G105" s="106"/>
      <c r="H105" s="106"/>
      <c r="J105" s="68">
        <f>IFERROR(VLOOKUP(A105,jan!A:H,8,0),0)</f>
        <v>0</v>
      </c>
      <c r="K105" s="70">
        <f t="shared" si="2"/>
        <v>0</v>
      </c>
      <c r="M105" s="1" t="e">
        <f>VLOOKUP(B105,Ref.!I:K,3,0)</f>
        <v>#N/A</v>
      </c>
      <c r="N105" s="1">
        <f t="shared" si="3"/>
        <v>0</v>
      </c>
    </row>
    <row r="106" spans="1:14" x14ac:dyDescent="0.25">
      <c r="A106"/>
      <c r="B106"/>
      <c r="C106"/>
      <c r="D106" s="106"/>
      <c r="E106" s="106"/>
      <c r="F106" s="106"/>
      <c r="G106" s="106"/>
      <c r="H106" s="106"/>
      <c r="J106" s="68">
        <f>IFERROR(VLOOKUP(A106,jan!A:H,8,0),0)</f>
        <v>0</v>
      </c>
      <c r="K106" s="70">
        <f t="shared" si="2"/>
        <v>0</v>
      </c>
      <c r="M106" s="1" t="e">
        <f>VLOOKUP(B106,Ref.!I:K,3,0)</f>
        <v>#N/A</v>
      </c>
      <c r="N106" s="1">
        <f t="shared" si="3"/>
        <v>0</v>
      </c>
    </row>
    <row r="107" spans="1:14" x14ac:dyDescent="0.25">
      <c r="A107"/>
      <c r="B107"/>
      <c r="C107"/>
      <c r="D107" s="106"/>
      <c r="E107" s="106"/>
      <c r="F107" s="106"/>
      <c r="G107" s="106"/>
      <c r="H107" s="106"/>
      <c r="J107" s="68">
        <f>IFERROR(VLOOKUP(A107,jan!A:H,8,0),0)</f>
        <v>0</v>
      </c>
      <c r="K107" s="70">
        <f t="shared" si="2"/>
        <v>0</v>
      </c>
      <c r="M107" s="1" t="e">
        <f>VLOOKUP(B107,Ref.!I:K,3,0)</f>
        <v>#N/A</v>
      </c>
      <c r="N107" s="1">
        <f t="shared" si="3"/>
        <v>0</v>
      </c>
    </row>
    <row r="108" spans="1:14" x14ac:dyDescent="0.25">
      <c r="A108"/>
      <c r="B108"/>
      <c r="C108"/>
      <c r="D108" s="106"/>
      <c r="E108" s="106"/>
      <c r="F108" s="106"/>
      <c r="G108" s="106"/>
      <c r="H108" s="106"/>
      <c r="J108" s="68">
        <f>IFERROR(VLOOKUP(A108,jan!A:H,8,0),0)</f>
        <v>0</v>
      </c>
      <c r="K108" s="70">
        <f t="shared" si="2"/>
        <v>0</v>
      </c>
      <c r="M108" s="1" t="e">
        <f>VLOOKUP(B108,Ref.!I:K,3,0)</f>
        <v>#N/A</v>
      </c>
      <c r="N108" s="1">
        <f t="shared" si="3"/>
        <v>0</v>
      </c>
    </row>
    <row r="109" spans="1:14" x14ac:dyDescent="0.25">
      <c r="A109"/>
      <c r="B109"/>
      <c r="C109"/>
      <c r="D109" s="106"/>
      <c r="E109" s="106"/>
      <c r="F109" s="106"/>
      <c r="G109" s="106"/>
      <c r="H109" s="106"/>
      <c r="J109" s="68">
        <f>IFERROR(VLOOKUP(A109,jan!A:H,8,0),0)</f>
        <v>0</v>
      </c>
      <c r="K109" s="70">
        <f t="shared" si="2"/>
        <v>0</v>
      </c>
      <c r="M109" s="1" t="e">
        <f>VLOOKUP(B109,Ref.!I:K,3,0)</f>
        <v>#N/A</v>
      </c>
      <c r="N109" s="1">
        <f t="shared" si="3"/>
        <v>0</v>
      </c>
    </row>
    <row r="110" spans="1:14" x14ac:dyDescent="0.25">
      <c r="A110"/>
      <c r="B110"/>
      <c r="C110"/>
      <c r="D110" s="106"/>
      <c r="E110" s="106"/>
      <c r="F110" s="106"/>
      <c r="G110" s="106"/>
      <c r="H110" s="106"/>
      <c r="J110" s="68">
        <f>IFERROR(VLOOKUP(A110,jan!A:H,8,0),0)</f>
        <v>0</v>
      </c>
      <c r="K110" s="70">
        <f t="shared" si="2"/>
        <v>0</v>
      </c>
      <c r="M110" s="1" t="e">
        <f>VLOOKUP(B110,Ref.!I:K,3,0)</f>
        <v>#N/A</v>
      </c>
      <c r="N110" s="1">
        <f t="shared" si="3"/>
        <v>0</v>
      </c>
    </row>
    <row r="111" spans="1:14" x14ac:dyDescent="0.25">
      <c r="A111"/>
      <c r="B111"/>
      <c r="C111"/>
      <c r="D111" s="106"/>
      <c r="E111" s="106"/>
      <c r="F111" s="106"/>
      <c r="G111" s="106"/>
      <c r="H111" s="106"/>
      <c r="J111" s="68">
        <f>IFERROR(VLOOKUP(A111,jan!A:H,8,0),0)</f>
        <v>0</v>
      </c>
      <c r="K111" s="70">
        <f t="shared" si="2"/>
        <v>0</v>
      </c>
      <c r="M111" s="1" t="e">
        <f>VLOOKUP(B111,Ref.!I:K,3,0)</f>
        <v>#N/A</v>
      </c>
      <c r="N111" s="1">
        <f t="shared" si="3"/>
        <v>0</v>
      </c>
    </row>
    <row r="112" spans="1:14" x14ac:dyDescent="0.25">
      <c r="A112"/>
      <c r="B112"/>
      <c r="C112"/>
      <c r="D112" s="106"/>
      <c r="E112" s="106"/>
      <c r="F112" s="106"/>
      <c r="G112" s="106"/>
      <c r="H112" s="106"/>
      <c r="J112" s="68">
        <f>IFERROR(VLOOKUP(A112,jan!A:H,8,0),0)</f>
        <v>0</v>
      </c>
      <c r="K112" s="70">
        <f t="shared" si="2"/>
        <v>0</v>
      </c>
      <c r="M112" s="1" t="e">
        <f>VLOOKUP(B112,Ref.!I:K,3,0)</f>
        <v>#N/A</v>
      </c>
      <c r="N112" s="1">
        <f t="shared" si="3"/>
        <v>0</v>
      </c>
    </row>
    <row r="113" spans="1:14" x14ac:dyDescent="0.25">
      <c r="A113"/>
      <c r="B113"/>
      <c r="C113"/>
      <c r="D113" s="106"/>
      <c r="E113" s="106"/>
      <c r="F113" s="106"/>
      <c r="G113" s="106"/>
      <c r="H113" s="106"/>
      <c r="J113" s="68">
        <f>IFERROR(VLOOKUP(A113,jan!A:H,8,0),0)</f>
        <v>0</v>
      </c>
      <c r="K113" s="70">
        <f t="shared" si="2"/>
        <v>0</v>
      </c>
      <c r="M113" s="1" t="e">
        <f>VLOOKUP(B113,Ref.!I:K,3,0)</f>
        <v>#N/A</v>
      </c>
      <c r="N113" s="1">
        <f t="shared" si="3"/>
        <v>0</v>
      </c>
    </row>
    <row r="114" spans="1:14" x14ac:dyDescent="0.25">
      <c r="A114"/>
      <c r="B114"/>
      <c r="C114"/>
      <c r="D114" s="106"/>
      <c r="E114" s="106"/>
      <c r="F114" s="106"/>
      <c r="G114" s="106"/>
      <c r="H114" s="106"/>
      <c r="J114" s="68">
        <f>IFERROR(VLOOKUP(A114,jan!A:H,8,0),0)</f>
        <v>0</v>
      </c>
      <c r="K114" s="70">
        <f t="shared" si="2"/>
        <v>0</v>
      </c>
      <c r="M114" s="1" t="e">
        <f>VLOOKUP(B114,Ref.!I:K,3,0)</f>
        <v>#N/A</v>
      </c>
      <c r="N114" s="1">
        <f t="shared" si="3"/>
        <v>0</v>
      </c>
    </row>
    <row r="115" spans="1:14" x14ac:dyDescent="0.25">
      <c r="A115"/>
      <c r="B115"/>
      <c r="C115"/>
      <c r="D115" s="106"/>
      <c r="E115" s="106"/>
      <c r="F115" s="106"/>
      <c r="G115" s="106"/>
      <c r="H115" s="106"/>
      <c r="J115" s="68">
        <f>IFERROR(VLOOKUP(A115,jan!A:H,8,0),0)</f>
        <v>0</v>
      </c>
      <c r="K115" s="70">
        <f t="shared" si="2"/>
        <v>0</v>
      </c>
      <c r="M115" s="1" t="e">
        <f>VLOOKUP(B115,Ref.!I:K,3,0)</f>
        <v>#N/A</v>
      </c>
      <c r="N115" s="1">
        <f t="shared" si="3"/>
        <v>0</v>
      </c>
    </row>
    <row r="116" spans="1:14" x14ac:dyDescent="0.25">
      <c r="A116"/>
      <c r="B116"/>
      <c r="C116"/>
      <c r="D116" s="106"/>
      <c r="E116" s="106"/>
      <c r="F116" s="106"/>
      <c r="G116" s="106"/>
      <c r="H116" s="106"/>
      <c r="J116" s="68">
        <f>IFERROR(VLOOKUP(A116,jan!A:H,8,0),0)</f>
        <v>0</v>
      </c>
      <c r="K116" s="70">
        <f t="shared" si="2"/>
        <v>0</v>
      </c>
      <c r="M116" s="1" t="e">
        <f>VLOOKUP(B116,Ref.!I:K,3,0)</f>
        <v>#N/A</v>
      </c>
      <c r="N116" s="1">
        <f t="shared" si="3"/>
        <v>0</v>
      </c>
    </row>
    <row r="117" spans="1:14" x14ac:dyDescent="0.25">
      <c r="A117"/>
      <c r="B117"/>
      <c r="C117"/>
      <c r="D117" s="106"/>
      <c r="E117" s="106"/>
      <c r="F117" s="106"/>
      <c r="G117" s="106"/>
      <c r="H117" s="106"/>
      <c r="J117" s="68">
        <f>IFERROR(VLOOKUP(A117,jan!A:H,8,0),0)</f>
        <v>0</v>
      </c>
      <c r="K117" s="70">
        <f t="shared" si="2"/>
        <v>0</v>
      </c>
      <c r="M117" s="1" t="e">
        <f>VLOOKUP(B117,Ref.!I:K,3,0)</f>
        <v>#N/A</v>
      </c>
      <c r="N117" s="1">
        <f t="shared" si="3"/>
        <v>0</v>
      </c>
    </row>
    <row r="118" spans="1:14" x14ac:dyDescent="0.25">
      <c r="A118"/>
      <c r="B118"/>
      <c r="C118"/>
      <c r="D118" s="106"/>
      <c r="E118" s="106"/>
      <c r="F118" s="106"/>
      <c r="G118" s="106"/>
      <c r="H118" s="106"/>
      <c r="J118" s="68">
        <f>IFERROR(VLOOKUP(A118,jan!A:H,8,0),0)</f>
        <v>0</v>
      </c>
      <c r="K118" s="70">
        <f t="shared" si="2"/>
        <v>0</v>
      </c>
      <c r="M118" s="1" t="e">
        <f>VLOOKUP(B118,Ref.!I:K,3,0)</f>
        <v>#N/A</v>
      </c>
      <c r="N118" s="1">
        <f t="shared" si="3"/>
        <v>0</v>
      </c>
    </row>
    <row r="119" spans="1:14" x14ac:dyDescent="0.25">
      <c r="A119"/>
      <c r="B119"/>
      <c r="C119"/>
      <c r="D119" s="106"/>
      <c r="E119" s="106"/>
      <c r="F119" s="106"/>
      <c r="G119" s="106"/>
      <c r="H119" s="106"/>
      <c r="J119" s="68">
        <f>IFERROR(VLOOKUP(A119,jan!A:H,8,0),0)</f>
        <v>0</v>
      </c>
      <c r="K119" s="70">
        <f t="shared" si="2"/>
        <v>0</v>
      </c>
      <c r="M119" s="1" t="e">
        <f>VLOOKUP(B119,Ref.!I:K,3,0)</f>
        <v>#N/A</v>
      </c>
      <c r="N119" s="1">
        <f t="shared" si="3"/>
        <v>0</v>
      </c>
    </row>
    <row r="120" spans="1:14" x14ac:dyDescent="0.25">
      <c r="A120"/>
      <c r="B120"/>
      <c r="C120"/>
      <c r="D120" s="106"/>
      <c r="E120" s="106"/>
      <c r="F120" s="106"/>
      <c r="G120" s="106"/>
      <c r="H120" s="106"/>
      <c r="J120" s="68">
        <f>IFERROR(VLOOKUP(A120,jan!A:H,8,0),0)</f>
        <v>0</v>
      </c>
      <c r="K120" s="70">
        <f t="shared" si="2"/>
        <v>0</v>
      </c>
      <c r="M120" s="1" t="e">
        <f>VLOOKUP(B120,Ref.!I:K,3,0)</f>
        <v>#N/A</v>
      </c>
      <c r="N120" s="1">
        <f t="shared" si="3"/>
        <v>0</v>
      </c>
    </row>
    <row r="121" spans="1:14" x14ac:dyDescent="0.25">
      <c r="A121"/>
      <c r="B121"/>
      <c r="C121"/>
      <c r="D121" s="106"/>
      <c r="E121" s="106"/>
      <c r="F121" s="106"/>
      <c r="G121" s="106"/>
      <c r="H121" s="106"/>
      <c r="J121" s="68">
        <f>IFERROR(VLOOKUP(A121,jan!A:H,8,0),0)</f>
        <v>0</v>
      </c>
      <c r="K121" s="70">
        <f t="shared" si="2"/>
        <v>0</v>
      </c>
      <c r="M121" s="1" t="e">
        <f>VLOOKUP(B121,Ref.!I:K,3,0)</f>
        <v>#N/A</v>
      </c>
      <c r="N121" s="1">
        <f t="shared" si="3"/>
        <v>0</v>
      </c>
    </row>
    <row r="122" spans="1:14" x14ac:dyDescent="0.25">
      <c r="A122"/>
      <c r="B122"/>
      <c r="C122"/>
      <c r="D122" s="106"/>
      <c r="E122" s="106"/>
      <c r="F122" s="106"/>
      <c r="G122" s="106"/>
      <c r="H122" s="106"/>
      <c r="J122" s="68">
        <f>IFERROR(VLOOKUP(A122,jan!A:H,8,0),0)</f>
        <v>0</v>
      </c>
      <c r="K122" s="70">
        <f t="shared" si="2"/>
        <v>0</v>
      </c>
      <c r="M122" s="1" t="e">
        <f>VLOOKUP(B122,Ref.!I:K,3,0)</f>
        <v>#N/A</v>
      </c>
      <c r="N122" s="1">
        <f t="shared" si="3"/>
        <v>0</v>
      </c>
    </row>
    <row r="123" spans="1:14" x14ac:dyDescent="0.25">
      <c r="A123"/>
      <c r="B123"/>
      <c r="C123"/>
      <c r="D123" s="106"/>
      <c r="E123" s="106"/>
      <c r="F123" s="106"/>
      <c r="G123" s="106"/>
      <c r="H123" s="106"/>
      <c r="J123" s="68">
        <f>IFERROR(VLOOKUP(A123,jan!A:H,8,0),0)</f>
        <v>0</v>
      </c>
      <c r="K123" s="70">
        <f t="shared" si="2"/>
        <v>0</v>
      </c>
      <c r="M123" s="1" t="e">
        <f>VLOOKUP(B123,Ref.!I:K,3,0)</f>
        <v>#N/A</v>
      </c>
      <c r="N123" s="1">
        <f t="shared" si="3"/>
        <v>0</v>
      </c>
    </row>
    <row r="124" spans="1:14" x14ac:dyDescent="0.25">
      <c r="A124"/>
      <c r="B124"/>
      <c r="C124"/>
      <c r="D124" s="106"/>
      <c r="E124" s="106"/>
      <c r="F124" s="106"/>
      <c r="G124" s="106"/>
      <c r="H124" s="106"/>
      <c r="J124" s="68">
        <f>IFERROR(VLOOKUP(A124,jan!A:H,8,0),0)</f>
        <v>0</v>
      </c>
      <c r="K124" s="70">
        <f t="shared" si="2"/>
        <v>0</v>
      </c>
      <c r="M124" s="1" t="e">
        <f>VLOOKUP(B124,Ref.!I:K,3,0)</f>
        <v>#N/A</v>
      </c>
      <c r="N124" s="1">
        <f t="shared" si="3"/>
        <v>0</v>
      </c>
    </row>
    <row r="125" spans="1:14" x14ac:dyDescent="0.25">
      <c r="A125"/>
      <c r="B125"/>
      <c r="C125"/>
      <c r="D125" s="106"/>
      <c r="E125" s="106"/>
      <c r="F125" s="106"/>
      <c r="G125" s="106"/>
      <c r="H125" s="106"/>
      <c r="J125" s="68">
        <f>IFERROR(VLOOKUP(A125,jan!A:H,8,0),0)</f>
        <v>0</v>
      </c>
      <c r="K125" s="70">
        <f t="shared" si="2"/>
        <v>0</v>
      </c>
      <c r="M125" s="1" t="e">
        <f>VLOOKUP(B125,Ref.!I:K,3,0)</f>
        <v>#N/A</v>
      </c>
      <c r="N125" s="1">
        <f t="shared" si="3"/>
        <v>0</v>
      </c>
    </row>
    <row r="126" spans="1:14" x14ac:dyDescent="0.25">
      <c r="A126"/>
      <c r="B126"/>
      <c r="C126"/>
      <c r="D126" s="106"/>
      <c r="E126" s="106"/>
      <c r="F126" s="106"/>
      <c r="G126" s="106"/>
      <c r="H126" s="106"/>
      <c r="J126" s="68">
        <f>IFERROR(VLOOKUP(A126,jan!A:H,8,0),0)</f>
        <v>0</v>
      </c>
      <c r="K126" s="70">
        <f t="shared" si="2"/>
        <v>0</v>
      </c>
      <c r="M126" s="1" t="e">
        <f>VLOOKUP(B126,Ref.!I:K,3,0)</f>
        <v>#N/A</v>
      </c>
      <c r="N126" s="1">
        <f t="shared" si="3"/>
        <v>0</v>
      </c>
    </row>
    <row r="127" spans="1:14" x14ac:dyDescent="0.25">
      <c r="A127"/>
      <c r="B127"/>
      <c r="C127"/>
      <c r="D127" s="106"/>
      <c r="E127" s="106"/>
      <c r="F127" s="106"/>
      <c r="G127" s="106"/>
      <c r="H127" s="106"/>
      <c r="J127" s="68">
        <f>IFERROR(VLOOKUP(A127,jan!A:H,8,0),0)</f>
        <v>0</v>
      </c>
      <c r="K127" s="70">
        <f t="shared" si="2"/>
        <v>0</v>
      </c>
      <c r="M127" s="1" t="e">
        <f>VLOOKUP(B127,Ref.!I:K,3,0)</f>
        <v>#N/A</v>
      </c>
      <c r="N127" s="1">
        <f t="shared" si="3"/>
        <v>0</v>
      </c>
    </row>
    <row r="128" spans="1:14" x14ac:dyDescent="0.25">
      <c r="A128"/>
      <c r="B128"/>
      <c r="C128"/>
      <c r="D128" s="106"/>
      <c r="E128" s="106"/>
      <c r="F128" s="106"/>
      <c r="G128" s="106"/>
      <c r="H128" s="106"/>
      <c r="J128" s="68">
        <f>IFERROR(VLOOKUP(A128,jan!A:H,8,0),0)</f>
        <v>0</v>
      </c>
      <c r="K128" s="70">
        <f t="shared" si="2"/>
        <v>0</v>
      </c>
      <c r="M128" s="1" t="e">
        <f>VLOOKUP(B128,Ref.!I:K,3,0)</f>
        <v>#N/A</v>
      </c>
      <c r="N128" s="1">
        <f t="shared" si="3"/>
        <v>0</v>
      </c>
    </row>
    <row r="129" spans="1:14" x14ac:dyDescent="0.25">
      <c r="A129"/>
      <c r="B129"/>
      <c r="C129"/>
      <c r="D129" s="106"/>
      <c r="E129" s="106"/>
      <c r="F129" s="106"/>
      <c r="G129" s="106"/>
      <c r="H129" s="106"/>
      <c r="J129" s="68">
        <f>IFERROR(VLOOKUP(A129,jan!A:H,8,0),0)</f>
        <v>0</v>
      </c>
      <c r="K129" s="70">
        <f t="shared" si="2"/>
        <v>0</v>
      </c>
      <c r="M129" s="1" t="e">
        <f>VLOOKUP(B129,Ref.!I:K,3,0)</f>
        <v>#N/A</v>
      </c>
      <c r="N129" s="1">
        <f t="shared" si="3"/>
        <v>0</v>
      </c>
    </row>
    <row r="130" spans="1:14" x14ac:dyDescent="0.25">
      <c r="A130"/>
      <c r="B130"/>
      <c r="C130"/>
      <c r="D130" s="106"/>
      <c r="E130" s="106"/>
      <c r="F130" s="106"/>
      <c r="G130" s="106"/>
      <c r="H130" s="106"/>
      <c r="J130" s="68">
        <f>IFERROR(VLOOKUP(A130,jan!A:H,8,0),0)</f>
        <v>0</v>
      </c>
      <c r="K130" s="70">
        <f t="shared" si="2"/>
        <v>0</v>
      </c>
      <c r="M130" s="1" t="e">
        <f>VLOOKUP(B130,Ref.!I:K,3,0)</f>
        <v>#N/A</v>
      </c>
      <c r="N130" s="1">
        <f t="shared" si="3"/>
        <v>0</v>
      </c>
    </row>
    <row r="131" spans="1:14" x14ac:dyDescent="0.25">
      <c r="A131"/>
      <c r="B131"/>
      <c r="C131"/>
      <c r="D131" s="106"/>
      <c r="E131" s="106"/>
      <c r="F131" s="106"/>
      <c r="G131" s="106"/>
      <c r="H131" s="106"/>
      <c r="J131" s="68">
        <f>IFERROR(VLOOKUP(A131,jan!A:H,8,0),0)</f>
        <v>0</v>
      </c>
      <c r="K131" s="70">
        <f t="shared" ref="K131:K194" si="4">D131-J131</f>
        <v>0</v>
      </c>
      <c r="M131" s="1" t="e">
        <f>VLOOKUP(B131,Ref.!I:K,3,0)</f>
        <v>#N/A</v>
      </c>
      <c r="N131" s="1">
        <f t="shared" ref="N131:N194" si="5">LEN(A131)</f>
        <v>0</v>
      </c>
    </row>
    <row r="132" spans="1:14" x14ac:dyDescent="0.25">
      <c r="A132"/>
      <c r="B132"/>
      <c r="C132"/>
      <c r="D132" s="106"/>
      <c r="E132" s="106"/>
      <c r="F132" s="106"/>
      <c r="G132" s="106"/>
      <c r="H132" s="106"/>
      <c r="J132" s="68">
        <f>IFERROR(VLOOKUP(A132,jan!A:H,8,0),0)</f>
        <v>0</v>
      </c>
      <c r="K132" s="70">
        <f t="shared" si="4"/>
        <v>0</v>
      </c>
      <c r="M132" s="1" t="e">
        <f>VLOOKUP(B132,Ref.!I:K,3,0)</f>
        <v>#N/A</v>
      </c>
      <c r="N132" s="1">
        <f t="shared" si="5"/>
        <v>0</v>
      </c>
    </row>
    <row r="133" spans="1:14" x14ac:dyDescent="0.25">
      <c r="A133"/>
      <c r="B133"/>
      <c r="C133"/>
      <c r="D133" s="106"/>
      <c r="E133" s="106"/>
      <c r="F133" s="106"/>
      <c r="G133" s="106"/>
      <c r="H133" s="106"/>
      <c r="J133" s="68">
        <f>IFERROR(VLOOKUP(A133,jan!A:H,8,0),0)</f>
        <v>0</v>
      </c>
      <c r="K133" s="70">
        <f t="shared" si="4"/>
        <v>0</v>
      </c>
      <c r="M133" s="1" t="e">
        <f>VLOOKUP(B133,Ref.!I:K,3,0)</f>
        <v>#N/A</v>
      </c>
      <c r="N133" s="1">
        <f t="shared" si="5"/>
        <v>0</v>
      </c>
    </row>
    <row r="134" spans="1:14" x14ac:dyDescent="0.25">
      <c r="A134"/>
      <c r="B134"/>
      <c r="C134"/>
      <c r="D134" s="106"/>
      <c r="E134" s="106"/>
      <c r="F134" s="106"/>
      <c r="G134" s="106"/>
      <c r="H134" s="106"/>
      <c r="J134" s="68">
        <f>IFERROR(VLOOKUP(A134,jan!A:H,8,0),0)</f>
        <v>0</v>
      </c>
      <c r="K134" s="70">
        <f t="shared" si="4"/>
        <v>0</v>
      </c>
      <c r="M134" s="1" t="e">
        <f>VLOOKUP(B134,Ref.!I:K,3,0)</f>
        <v>#N/A</v>
      </c>
      <c r="N134" s="1">
        <f t="shared" si="5"/>
        <v>0</v>
      </c>
    </row>
    <row r="135" spans="1:14" x14ac:dyDescent="0.25">
      <c r="A135"/>
      <c r="B135"/>
      <c r="C135"/>
      <c r="D135" s="106"/>
      <c r="E135" s="106"/>
      <c r="F135" s="106"/>
      <c r="G135" s="106"/>
      <c r="H135" s="106"/>
      <c r="J135" s="68">
        <f>IFERROR(VLOOKUP(A135,jan!A:H,8,0),0)</f>
        <v>0</v>
      </c>
      <c r="K135" s="70">
        <f t="shared" si="4"/>
        <v>0</v>
      </c>
      <c r="M135" s="1" t="e">
        <f>VLOOKUP(B135,Ref.!I:K,3,0)</f>
        <v>#N/A</v>
      </c>
      <c r="N135" s="1">
        <f t="shared" si="5"/>
        <v>0</v>
      </c>
    </row>
    <row r="136" spans="1:14" x14ac:dyDescent="0.25">
      <c r="A136"/>
      <c r="B136"/>
      <c r="C136"/>
      <c r="D136" s="106"/>
      <c r="E136" s="106"/>
      <c r="F136" s="106"/>
      <c r="G136" s="106"/>
      <c r="H136" s="106"/>
      <c r="J136" s="68">
        <f>IFERROR(VLOOKUP(A136,jan!A:H,8,0),0)</f>
        <v>0</v>
      </c>
      <c r="K136" s="70">
        <f t="shared" si="4"/>
        <v>0</v>
      </c>
      <c r="M136" s="1" t="e">
        <f>VLOOKUP(B136,Ref.!I:K,3,0)</f>
        <v>#N/A</v>
      </c>
      <c r="N136" s="1">
        <f t="shared" si="5"/>
        <v>0</v>
      </c>
    </row>
    <row r="137" spans="1:14" x14ac:dyDescent="0.25">
      <c r="A137"/>
      <c r="B137"/>
      <c r="C137"/>
      <c r="D137" s="106"/>
      <c r="E137" s="106"/>
      <c r="F137" s="106"/>
      <c r="G137" s="106"/>
      <c r="H137" s="106"/>
      <c r="J137" s="68">
        <f>IFERROR(VLOOKUP(A137,jan!A:H,8,0),0)</f>
        <v>0</v>
      </c>
      <c r="K137" s="70">
        <f t="shared" si="4"/>
        <v>0</v>
      </c>
      <c r="M137" s="1" t="e">
        <f>VLOOKUP(B137,Ref.!I:K,3,0)</f>
        <v>#N/A</v>
      </c>
      <c r="N137" s="1">
        <f t="shared" si="5"/>
        <v>0</v>
      </c>
    </row>
    <row r="138" spans="1:14" x14ac:dyDescent="0.25">
      <c r="A138"/>
      <c r="B138"/>
      <c r="C138"/>
      <c r="D138" s="106"/>
      <c r="E138" s="106"/>
      <c r="F138" s="106"/>
      <c r="G138" s="106"/>
      <c r="H138" s="106"/>
      <c r="J138" s="68">
        <f>IFERROR(VLOOKUP(A138,jan!A:H,8,0),0)</f>
        <v>0</v>
      </c>
      <c r="K138" s="70">
        <f t="shared" si="4"/>
        <v>0</v>
      </c>
      <c r="M138" s="1" t="e">
        <f>VLOOKUP(B138,Ref.!I:K,3,0)</f>
        <v>#N/A</v>
      </c>
      <c r="N138" s="1">
        <f t="shared" si="5"/>
        <v>0</v>
      </c>
    </row>
    <row r="139" spans="1:14" x14ac:dyDescent="0.25">
      <c r="A139"/>
      <c r="B139"/>
      <c r="C139"/>
      <c r="D139" s="106"/>
      <c r="E139" s="106"/>
      <c r="F139" s="106"/>
      <c r="G139" s="106"/>
      <c r="H139" s="106"/>
      <c r="J139" s="68">
        <f>IFERROR(VLOOKUP(A139,jan!A:H,8,0),0)</f>
        <v>0</v>
      </c>
      <c r="K139" s="70">
        <f t="shared" si="4"/>
        <v>0</v>
      </c>
      <c r="M139" s="1" t="e">
        <f>VLOOKUP(B139,Ref.!I:K,3,0)</f>
        <v>#N/A</v>
      </c>
      <c r="N139" s="1">
        <f t="shared" si="5"/>
        <v>0</v>
      </c>
    </row>
    <row r="140" spans="1:14" x14ac:dyDescent="0.25">
      <c r="A140"/>
      <c r="B140"/>
      <c r="C140"/>
      <c r="D140" s="106"/>
      <c r="E140" s="106"/>
      <c r="F140" s="106"/>
      <c r="G140" s="106"/>
      <c r="H140" s="106"/>
      <c r="J140" s="68">
        <f>IFERROR(VLOOKUP(A140,jan!A:H,8,0),0)</f>
        <v>0</v>
      </c>
      <c r="K140" s="70">
        <f t="shared" si="4"/>
        <v>0</v>
      </c>
      <c r="M140" s="1" t="e">
        <f>VLOOKUP(B140,Ref.!I:K,3,0)</f>
        <v>#N/A</v>
      </c>
      <c r="N140" s="1">
        <f t="shared" si="5"/>
        <v>0</v>
      </c>
    </row>
    <row r="141" spans="1:14" x14ac:dyDescent="0.25">
      <c r="A141"/>
      <c r="B141"/>
      <c r="C141"/>
      <c r="D141" s="106"/>
      <c r="E141" s="106"/>
      <c r="F141" s="106"/>
      <c r="G141" s="106"/>
      <c r="H141" s="106"/>
      <c r="J141" s="68">
        <f>IFERROR(VLOOKUP(A141,jan!A:H,8,0),0)</f>
        <v>0</v>
      </c>
      <c r="K141" s="70">
        <f t="shared" si="4"/>
        <v>0</v>
      </c>
      <c r="M141" s="1" t="e">
        <f>VLOOKUP(B141,Ref.!I:K,3,0)</f>
        <v>#N/A</v>
      </c>
      <c r="N141" s="1">
        <f t="shared" si="5"/>
        <v>0</v>
      </c>
    </row>
    <row r="142" spans="1:14" x14ac:dyDescent="0.25">
      <c r="A142"/>
      <c r="B142"/>
      <c r="C142"/>
      <c r="D142" s="106"/>
      <c r="E142" s="106"/>
      <c r="F142" s="106"/>
      <c r="G142" s="106"/>
      <c r="H142" s="106"/>
      <c r="J142" s="68">
        <f>IFERROR(VLOOKUP(A142,jan!A:H,8,0),0)</f>
        <v>0</v>
      </c>
      <c r="K142" s="70">
        <f t="shared" si="4"/>
        <v>0</v>
      </c>
      <c r="M142" s="1" t="e">
        <f>VLOOKUP(B142,Ref.!I:K,3,0)</f>
        <v>#N/A</v>
      </c>
      <c r="N142" s="1">
        <f t="shared" si="5"/>
        <v>0</v>
      </c>
    </row>
    <row r="143" spans="1:14" x14ac:dyDescent="0.25">
      <c r="A143"/>
      <c r="B143"/>
      <c r="C143"/>
      <c r="D143" s="106"/>
      <c r="E143" s="106"/>
      <c r="F143" s="106"/>
      <c r="G143" s="106"/>
      <c r="H143" s="106"/>
      <c r="J143" s="68">
        <f>IFERROR(VLOOKUP(A143,jan!A:H,8,0),0)</f>
        <v>0</v>
      </c>
      <c r="K143" s="70">
        <f t="shared" si="4"/>
        <v>0</v>
      </c>
      <c r="M143" s="1" t="e">
        <f>VLOOKUP(B143,Ref.!I:K,3,0)</f>
        <v>#N/A</v>
      </c>
      <c r="N143" s="1">
        <f t="shared" si="5"/>
        <v>0</v>
      </c>
    </row>
    <row r="144" spans="1:14" x14ac:dyDescent="0.25">
      <c r="A144"/>
      <c r="B144"/>
      <c r="C144"/>
      <c r="D144" s="106"/>
      <c r="E144" s="106"/>
      <c r="F144" s="106"/>
      <c r="G144" s="106"/>
      <c r="H144" s="106"/>
      <c r="J144" s="68">
        <f>IFERROR(VLOOKUP(A144,jan!A:H,8,0),0)</f>
        <v>0</v>
      </c>
      <c r="K144" s="70">
        <f t="shared" si="4"/>
        <v>0</v>
      </c>
      <c r="M144" s="1" t="e">
        <f>VLOOKUP(B144,Ref.!I:K,3,0)</f>
        <v>#N/A</v>
      </c>
      <c r="N144" s="1">
        <f t="shared" si="5"/>
        <v>0</v>
      </c>
    </row>
    <row r="145" spans="1:14" x14ac:dyDescent="0.25">
      <c r="A145"/>
      <c r="B145"/>
      <c r="C145"/>
      <c r="D145" s="106"/>
      <c r="E145" s="106"/>
      <c r="F145" s="106"/>
      <c r="G145" s="106"/>
      <c r="H145" s="106"/>
      <c r="J145" s="68">
        <f>IFERROR(VLOOKUP(A145,jan!A:H,8,0),0)</f>
        <v>0</v>
      </c>
      <c r="K145" s="70">
        <f t="shared" si="4"/>
        <v>0</v>
      </c>
      <c r="M145" s="1" t="e">
        <f>VLOOKUP(B145,Ref.!I:K,3,0)</f>
        <v>#N/A</v>
      </c>
      <c r="N145" s="1">
        <f t="shared" si="5"/>
        <v>0</v>
      </c>
    </row>
    <row r="146" spans="1:14" x14ac:dyDescent="0.25">
      <c r="A146"/>
      <c r="B146"/>
      <c r="C146"/>
      <c r="D146" s="106"/>
      <c r="E146" s="106"/>
      <c r="F146" s="106"/>
      <c r="G146" s="106"/>
      <c r="H146" s="106"/>
      <c r="J146" s="68">
        <f>IFERROR(VLOOKUP(A146,jan!A:H,8,0),0)</f>
        <v>0</v>
      </c>
      <c r="K146" s="70">
        <f t="shared" si="4"/>
        <v>0</v>
      </c>
      <c r="M146" s="1" t="e">
        <f>VLOOKUP(B146,Ref.!I:K,3,0)</f>
        <v>#N/A</v>
      </c>
      <c r="N146" s="1">
        <f t="shared" si="5"/>
        <v>0</v>
      </c>
    </row>
    <row r="147" spans="1:14" x14ac:dyDescent="0.25">
      <c r="A147"/>
      <c r="B147"/>
      <c r="C147"/>
      <c r="D147" s="106"/>
      <c r="E147" s="106"/>
      <c r="F147" s="106"/>
      <c r="G147" s="106"/>
      <c r="H147" s="106"/>
      <c r="J147" s="68">
        <f>IFERROR(VLOOKUP(A147,jan!A:H,8,0),0)</f>
        <v>0</v>
      </c>
      <c r="K147" s="70">
        <f t="shared" si="4"/>
        <v>0</v>
      </c>
      <c r="M147" s="1" t="e">
        <f>VLOOKUP(B147,Ref.!I:K,3,0)</f>
        <v>#N/A</v>
      </c>
      <c r="N147" s="1">
        <f t="shared" si="5"/>
        <v>0</v>
      </c>
    </row>
    <row r="148" spans="1:14" x14ac:dyDescent="0.25">
      <c r="A148"/>
      <c r="B148"/>
      <c r="C148"/>
      <c r="D148" s="106"/>
      <c r="E148" s="106"/>
      <c r="F148" s="106"/>
      <c r="G148" s="106"/>
      <c r="H148" s="106"/>
      <c r="J148" s="68">
        <f>IFERROR(VLOOKUP(A148,jan!A:H,8,0),0)</f>
        <v>0</v>
      </c>
      <c r="K148" s="70">
        <f t="shared" si="4"/>
        <v>0</v>
      </c>
      <c r="M148" s="1" t="e">
        <f>VLOOKUP(B148,Ref.!I:K,3,0)</f>
        <v>#N/A</v>
      </c>
      <c r="N148" s="1">
        <f t="shared" si="5"/>
        <v>0</v>
      </c>
    </row>
    <row r="149" spans="1:14" x14ac:dyDescent="0.25">
      <c r="A149"/>
      <c r="B149"/>
      <c r="C149"/>
      <c r="D149" s="106"/>
      <c r="E149" s="106"/>
      <c r="F149" s="106"/>
      <c r="G149" s="106"/>
      <c r="H149" s="106"/>
      <c r="J149" s="68">
        <f>IFERROR(VLOOKUP(A149,jan!A:H,8,0),0)</f>
        <v>0</v>
      </c>
      <c r="K149" s="70">
        <f t="shared" si="4"/>
        <v>0</v>
      </c>
      <c r="M149" s="1" t="e">
        <f>VLOOKUP(B149,Ref.!I:K,3,0)</f>
        <v>#N/A</v>
      </c>
      <c r="N149" s="1">
        <f t="shared" si="5"/>
        <v>0</v>
      </c>
    </row>
    <row r="150" spans="1:14" x14ac:dyDescent="0.25">
      <c r="A150"/>
      <c r="B150"/>
      <c r="C150"/>
      <c r="D150" s="106"/>
      <c r="E150" s="106"/>
      <c r="F150" s="106"/>
      <c r="G150" s="106"/>
      <c r="H150" s="106"/>
      <c r="J150" s="68">
        <f>IFERROR(VLOOKUP(A150,jan!A:H,8,0),0)</f>
        <v>0</v>
      </c>
      <c r="K150" s="70">
        <f t="shared" si="4"/>
        <v>0</v>
      </c>
      <c r="M150" s="1" t="e">
        <f>VLOOKUP(B150,Ref.!I:K,3,0)</f>
        <v>#N/A</v>
      </c>
      <c r="N150" s="1">
        <f t="shared" si="5"/>
        <v>0</v>
      </c>
    </row>
    <row r="151" spans="1:14" x14ac:dyDescent="0.25">
      <c r="A151"/>
      <c r="B151"/>
      <c r="C151"/>
      <c r="D151" s="106"/>
      <c r="E151" s="106"/>
      <c r="F151" s="106"/>
      <c r="G151" s="106"/>
      <c r="H151" s="106"/>
      <c r="J151" s="68">
        <f>IFERROR(VLOOKUP(A151,jan!A:H,8,0),0)</f>
        <v>0</v>
      </c>
      <c r="K151" s="70">
        <f t="shared" si="4"/>
        <v>0</v>
      </c>
      <c r="M151" s="1" t="e">
        <f>VLOOKUP(B151,Ref.!I:K,3,0)</f>
        <v>#N/A</v>
      </c>
      <c r="N151" s="1">
        <f t="shared" si="5"/>
        <v>0</v>
      </c>
    </row>
    <row r="152" spans="1:14" x14ac:dyDescent="0.25">
      <c r="A152"/>
      <c r="B152"/>
      <c r="C152"/>
      <c r="D152" s="106"/>
      <c r="E152" s="106"/>
      <c r="F152" s="106"/>
      <c r="G152" s="106"/>
      <c r="H152" s="106"/>
      <c r="J152" s="68">
        <f>IFERROR(VLOOKUP(A152,jan!A:H,8,0),0)</f>
        <v>0</v>
      </c>
      <c r="K152" s="70">
        <f t="shared" si="4"/>
        <v>0</v>
      </c>
      <c r="M152" s="1" t="e">
        <f>VLOOKUP(B152,Ref.!I:K,3,0)</f>
        <v>#N/A</v>
      </c>
      <c r="N152" s="1">
        <f t="shared" si="5"/>
        <v>0</v>
      </c>
    </row>
    <row r="153" spans="1:14" x14ac:dyDescent="0.25">
      <c r="A153"/>
      <c r="B153"/>
      <c r="C153"/>
      <c r="D153" s="106"/>
      <c r="E153" s="106"/>
      <c r="F153" s="106"/>
      <c r="G153" s="106"/>
      <c r="H153" s="106"/>
      <c r="J153" s="68">
        <f>IFERROR(VLOOKUP(A153,jan!A:H,8,0),0)</f>
        <v>0</v>
      </c>
      <c r="K153" s="70">
        <f t="shared" si="4"/>
        <v>0</v>
      </c>
      <c r="M153" s="1" t="e">
        <f>VLOOKUP(B153,Ref.!I:K,3,0)</f>
        <v>#N/A</v>
      </c>
      <c r="N153" s="1">
        <f t="shared" si="5"/>
        <v>0</v>
      </c>
    </row>
    <row r="154" spans="1:14" x14ac:dyDescent="0.25">
      <c r="A154"/>
      <c r="B154"/>
      <c r="C154"/>
      <c r="D154" s="106"/>
      <c r="E154" s="106"/>
      <c r="F154" s="106"/>
      <c r="G154" s="106"/>
      <c r="H154" s="106"/>
      <c r="J154" s="68">
        <f>IFERROR(VLOOKUP(A154,jan!A:H,8,0),0)</f>
        <v>0</v>
      </c>
      <c r="K154" s="70">
        <f t="shared" si="4"/>
        <v>0</v>
      </c>
      <c r="M154" s="1" t="e">
        <f>VLOOKUP(B154,Ref.!I:K,3,0)</f>
        <v>#N/A</v>
      </c>
      <c r="N154" s="1">
        <f t="shared" si="5"/>
        <v>0</v>
      </c>
    </row>
    <row r="155" spans="1:14" x14ac:dyDescent="0.25">
      <c r="A155"/>
      <c r="B155"/>
      <c r="C155"/>
      <c r="D155" s="106"/>
      <c r="E155" s="106"/>
      <c r="F155" s="106"/>
      <c r="G155" s="106"/>
      <c r="H155" s="106"/>
      <c r="J155" s="68">
        <f>IFERROR(VLOOKUP(A155,jan!A:H,8,0),0)</f>
        <v>0</v>
      </c>
      <c r="K155" s="70">
        <f t="shared" si="4"/>
        <v>0</v>
      </c>
      <c r="M155" s="1" t="e">
        <f>VLOOKUP(B155,Ref.!I:K,3,0)</f>
        <v>#N/A</v>
      </c>
      <c r="N155" s="1">
        <f t="shared" si="5"/>
        <v>0</v>
      </c>
    </row>
    <row r="156" spans="1:14" x14ac:dyDescent="0.25">
      <c r="A156"/>
      <c r="B156"/>
      <c r="C156"/>
      <c r="D156" s="106"/>
      <c r="E156" s="106"/>
      <c r="F156" s="106"/>
      <c r="G156" s="106"/>
      <c r="H156" s="106"/>
      <c r="J156" s="68">
        <f>IFERROR(VLOOKUP(A156,jan!A:H,8,0),0)</f>
        <v>0</v>
      </c>
      <c r="K156" s="70">
        <f t="shared" si="4"/>
        <v>0</v>
      </c>
      <c r="M156" s="1" t="e">
        <f>VLOOKUP(B156,Ref.!I:K,3,0)</f>
        <v>#N/A</v>
      </c>
      <c r="N156" s="1">
        <f t="shared" si="5"/>
        <v>0</v>
      </c>
    </row>
    <row r="157" spans="1:14" x14ac:dyDescent="0.25">
      <c r="A157"/>
      <c r="B157"/>
      <c r="C157"/>
      <c r="D157" s="106"/>
      <c r="E157" s="106"/>
      <c r="F157" s="106"/>
      <c r="G157" s="106"/>
      <c r="H157" s="106"/>
      <c r="J157" s="68">
        <f>IFERROR(VLOOKUP(A157,jan!A:H,8,0),0)</f>
        <v>0</v>
      </c>
      <c r="K157" s="70">
        <f t="shared" si="4"/>
        <v>0</v>
      </c>
      <c r="M157" s="1" t="e">
        <f>VLOOKUP(B157,Ref.!I:K,3,0)</f>
        <v>#N/A</v>
      </c>
      <c r="N157" s="1">
        <f t="shared" si="5"/>
        <v>0</v>
      </c>
    </row>
    <row r="158" spans="1:14" x14ac:dyDescent="0.25">
      <c r="A158"/>
      <c r="B158"/>
      <c r="C158"/>
      <c r="D158" s="106"/>
      <c r="E158" s="106"/>
      <c r="F158" s="106"/>
      <c r="G158" s="106"/>
      <c r="H158" s="106"/>
      <c r="J158" s="68">
        <f>IFERROR(VLOOKUP(A158,jan!A:H,8,0),0)</f>
        <v>0</v>
      </c>
      <c r="K158" s="70">
        <f t="shared" si="4"/>
        <v>0</v>
      </c>
      <c r="M158" s="1" t="e">
        <f>VLOOKUP(B158,Ref.!I:K,3,0)</f>
        <v>#N/A</v>
      </c>
      <c r="N158" s="1">
        <f t="shared" si="5"/>
        <v>0</v>
      </c>
    </row>
    <row r="159" spans="1:14" x14ac:dyDescent="0.25">
      <c r="A159"/>
      <c r="B159"/>
      <c r="C159"/>
      <c r="D159" s="106"/>
      <c r="E159" s="106"/>
      <c r="F159" s="106"/>
      <c r="G159" s="106"/>
      <c r="H159" s="106"/>
      <c r="J159" s="68">
        <f>IFERROR(VLOOKUP(A159,jan!A:H,8,0),0)</f>
        <v>0</v>
      </c>
      <c r="K159" s="70">
        <f t="shared" si="4"/>
        <v>0</v>
      </c>
      <c r="M159" s="1" t="e">
        <f>VLOOKUP(B159,Ref.!I:K,3,0)</f>
        <v>#N/A</v>
      </c>
      <c r="N159" s="1">
        <f t="shared" si="5"/>
        <v>0</v>
      </c>
    </row>
    <row r="160" spans="1:14" x14ac:dyDescent="0.25">
      <c r="A160"/>
      <c r="B160"/>
      <c r="C160"/>
      <c r="D160" s="106"/>
      <c r="E160" s="106"/>
      <c r="F160" s="106"/>
      <c r="G160" s="106"/>
      <c r="H160" s="106"/>
      <c r="J160" s="68">
        <f>IFERROR(VLOOKUP(A160,jan!A:H,8,0),0)</f>
        <v>0</v>
      </c>
      <c r="K160" s="70">
        <f t="shared" si="4"/>
        <v>0</v>
      </c>
      <c r="M160" s="1" t="e">
        <f>VLOOKUP(B160,Ref.!I:K,3,0)</f>
        <v>#N/A</v>
      </c>
      <c r="N160" s="1">
        <f t="shared" si="5"/>
        <v>0</v>
      </c>
    </row>
    <row r="161" spans="1:14" x14ac:dyDescent="0.25">
      <c r="A161"/>
      <c r="B161"/>
      <c r="C161"/>
      <c r="D161" s="106"/>
      <c r="E161" s="106"/>
      <c r="F161" s="106"/>
      <c r="G161" s="106"/>
      <c r="H161" s="106"/>
      <c r="J161" s="68">
        <f>IFERROR(VLOOKUP(A161,jan!A:H,8,0),0)</f>
        <v>0</v>
      </c>
      <c r="K161" s="70">
        <f t="shared" si="4"/>
        <v>0</v>
      </c>
      <c r="M161" s="1" t="e">
        <f>VLOOKUP(B161,Ref.!I:K,3,0)</f>
        <v>#N/A</v>
      </c>
      <c r="N161" s="1">
        <f t="shared" si="5"/>
        <v>0</v>
      </c>
    </row>
    <row r="162" spans="1:14" x14ac:dyDescent="0.25">
      <c r="A162"/>
      <c r="B162"/>
      <c r="C162"/>
      <c r="D162" s="106"/>
      <c r="E162" s="106"/>
      <c r="F162" s="106"/>
      <c r="G162" s="106"/>
      <c r="H162" s="106"/>
      <c r="J162" s="68">
        <f>IFERROR(VLOOKUP(A162,jan!A:H,8,0),0)</f>
        <v>0</v>
      </c>
      <c r="K162" s="70">
        <f t="shared" si="4"/>
        <v>0</v>
      </c>
      <c r="M162" s="1" t="e">
        <f>VLOOKUP(B162,Ref.!I:K,3,0)</f>
        <v>#N/A</v>
      </c>
      <c r="N162" s="1">
        <f t="shared" si="5"/>
        <v>0</v>
      </c>
    </row>
    <row r="163" spans="1:14" x14ac:dyDescent="0.25">
      <c r="A163"/>
      <c r="B163"/>
      <c r="C163"/>
      <c r="D163" s="106"/>
      <c r="E163" s="106"/>
      <c r="F163" s="106"/>
      <c r="G163" s="106"/>
      <c r="H163" s="106"/>
      <c r="J163" s="68">
        <f>IFERROR(VLOOKUP(A163,jan!A:H,8,0),0)</f>
        <v>0</v>
      </c>
      <c r="K163" s="70">
        <f t="shared" si="4"/>
        <v>0</v>
      </c>
      <c r="M163" s="1" t="e">
        <f>VLOOKUP(B163,Ref.!I:K,3,0)</f>
        <v>#N/A</v>
      </c>
      <c r="N163" s="1">
        <f t="shared" si="5"/>
        <v>0</v>
      </c>
    </row>
    <row r="164" spans="1:14" x14ac:dyDescent="0.25">
      <c r="A164"/>
      <c r="B164"/>
      <c r="C164"/>
      <c r="D164" s="106"/>
      <c r="E164" s="106"/>
      <c r="F164" s="106"/>
      <c r="G164" s="106"/>
      <c r="H164" s="106"/>
      <c r="J164" s="68">
        <f>IFERROR(VLOOKUP(A164,jan!A:H,8,0),0)</f>
        <v>0</v>
      </c>
      <c r="K164" s="70">
        <f t="shared" si="4"/>
        <v>0</v>
      </c>
      <c r="M164" s="1" t="e">
        <f>VLOOKUP(B164,Ref.!I:K,3,0)</f>
        <v>#N/A</v>
      </c>
      <c r="N164" s="1">
        <f t="shared" si="5"/>
        <v>0</v>
      </c>
    </row>
    <row r="165" spans="1:14" x14ac:dyDescent="0.25">
      <c r="A165"/>
      <c r="B165"/>
      <c r="C165"/>
      <c r="D165" s="106"/>
      <c r="E165" s="106"/>
      <c r="F165" s="106"/>
      <c r="G165" s="106"/>
      <c r="H165" s="106"/>
      <c r="J165" s="68">
        <f>IFERROR(VLOOKUP(A165,jan!A:H,8,0),0)</f>
        <v>0</v>
      </c>
      <c r="K165" s="70">
        <f t="shared" si="4"/>
        <v>0</v>
      </c>
      <c r="M165" s="1" t="e">
        <f>VLOOKUP(B165,Ref.!I:K,3,0)</f>
        <v>#N/A</v>
      </c>
      <c r="N165" s="1">
        <f t="shared" si="5"/>
        <v>0</v>
      </c>
    </row>
    <row r="166" spans="1:14" x14ac:dyDescent="0.25">
      <c r="A166"/>
      <c r="B166"/>
      <c r="C166"/>
      <c r="D166" s="106"/>
      <c r="E166" s="106"/>
      <c r="F166" s="106"/>
      <c r="G166" s="106"/>
      <c r="H166" s="106"/>
      <c r="J166" s="68">
        <f>IFERROR(VLOOKUP(A166,jan!A:H,8,0),0)</f>
        <v>0</v>
      </c>
      <c r="K166" s="70">
        <f t="shared" si="4"/>
        <v>0</v>
      </c>
      <c r="M166" s="1" t="e">
        <f>VLOOKUP(B166,Ref.!I:K,3,0)</f>
        <v>#N/A</v>
      </c>
      <c r="N166" s="1">
        <f t="shared" si="5"/>
        <v>0</v>
      </c>
    </row>
    <row r="167" spans="1:14" x14ac:dyDescent="0.25">
      <c r="A167"/>
      <c r="B167"/>
      <c r="C167"/>
      <c r="D167" s="106"/>
      <c r="E167" s="106"/>
      <c r="F167" s="106"/>
      <c r="G167" s="106"/>
      <c r="H167" s="106"/>
      <c r="J167" s="68">
        <f>IFERROR(VLOOKUP(A167,jan!A:H,8,0),0)</f>
        <v>0</v>
      </c>
      <c r="K167" s="70">
        <f t="shared" si="4"/>
        <v>0</v>
      </c>
      <c r="M167" s="1" t="e">
        <f>VLOOKUP(B167,Ref.!I:K,3,0)</f>
        <v>#N/A</v>
      </c>
      <c r="N167" s="1">
        <f t="shared" si="5"/>
        <v>0</v>
      </c>
    </row>
    <row r="168" spans="1:14" x14ac:dyDescent="0.25">
      <c r="A168"/>
      <c r="B168"/>
      <c r="C168"/>
      <c r="D168" s="106"/>
      <c r="E168" s="106"/>
      <c r="F168" s="106"/>
      <c r="G168" s="106"/>
      <c r="H168" s="106"/>
      <c r="J168" s="68">
        <f>IFERROR(VLOOKUP(A168,jan!A:H,8,0),0)</f>
        <v>0</v>
      </c>
      <c r="K168" s="70">
        <f t="shared" si="4"/>
        <v>0</v>
      </c>
      <c r="M168" s="1" t="e">
        <f>VLOOKUP(B168,Ref.!I:K,3,0)</f>
        <v>#N/A</v>
      </c>
      <c r="N168" s="1">
        <f t="shared" si="5"/>
        <v>0</v>
      </c>
    </row>
    <row r="169" spans="1:14" x14ac:dyDescent="0.25">
      <c r="A169"/>
      <c r="B169"/>
      <c r="C169"/>
      <c r="D169" s="106"/>
      <c r="E169" s="106"/>
      <c r="F169" s="106"/>
      <c r="G169" s="106"/>
      <c r="H169" s="106"/>
      <c r="J169" s="68">
        <f>IFERROR(VLOOKUP(A169,jan!A:H,8,0),0)</f>
        <v>0</v>
      </c>
      <c r="K169" s="70">
        <f t="shared" si="4"/>
        <v>0</v>
      </c>
      <c r="M169" s="1" t="e">
        <f>VLOOKUP(B169,Ref.!I:K,3,0)</f>
        <v>#N/A</v>
      </c>
      <c r="N169" s="1">
        <f t="shared" si="5"/>
        <v>0</v>
      </c>
    </row>
    <row r="170" spans="1:14" x14ac:dyDescent="0.25">
      <c r="A170"/>
      <c r="B170"/>
      <c r="C170"/>
      <c r="D170" s="106"/>
      <c r="E170" s="106"/>
      <c r="F170" s="106"/>
      <c r="G170" s="106"/>
      <c r="H170" s="106"/>
      <c r="J170" s="68">
        <f>IFERROR(VLOOKUP(A170,jan!A:H,8,0),0)</f>
        <v>0</v>
      </c>
      <c r="K170" s="70">
        <f t="shared" si="4"/>
        <v>0</v>
      </c>
      <c r="M170" s="1" t="e">
        <f>VLOOKUP(B170,Ref.!I:K,3,0)</f>
        <v>#N/A</v>
      </c>
      <c r="N170" s="1">
        <f t="shared" si="5"/>
        <v>0</v>
      </c>
    </row>
    <row r="171" spans="1:14" x14ac:dyDescent="0.25">
      <c r="A171"/>
      <c r="B171"/>
      <c r="C171"/>
      <c r="D171" s="106"/>
      <c r="E171" s="106"/>
      <c r="F171" s="106"/>
      <c r="G171" s="106"/>
      <c r="H171" s="106"/>
      <c r="J171" s="68">
        <f>IFERROR(VLOOKUP(A171,jan!A:H,8,0),0)</f>
        <v>0</v>
      </c>
      <c r="K171" s="70">
        <f t="shared" si="4"/>
        <v>0</v>
      </c>
      <c r="M171" s="1" t="e">
        <f>VLOOKUP(B171,Ref.!I:K,3,0)</f>
        <v>#N/A</v>
      </c>
      <c r="N171" s="1">
        <f t="shared" si="5"/>
        <v>0</v>
      </c>
    </row>
    <row r="172" spans="1:14" x14ac:dyDescent="0.25">
      <c r="A172"/>
      <c r="B172"/>
      <c r="C172"/>
      <c r="D172" s="106"/>
      <c r="E172" s="106"/>
      <c r="F172" s="106"/>
      <c r="G172" s="106"/>
      <c r="H172" s="106"/>
      <c r="J172" s="68">
        <f>IFERROR(VLOOKUP(A172,jan!A:H,8,0),0)</f>
        <v>0</v>
      </c>
      <c r="K172" s="70">
        <f t="shared" si="4"/>
        <v>0</v>
      </c>
      <c r="M172" s="1" t="e">
        <f>VLOOKUP(B172,Ref.!I:K,3,0)</f>
        <v>#N/A</v>
      </c>
      <c r="N172" s="1">
        <f t="shared" si="5"/>
        <v>0</v>
      </c>
    </row>
    <row r="173" spans="1:14" x14ac:dyDescent="0.25">
      <c r="A173"/>
      <c r="B173"/>
      <c r="C173"/>
      <c r="D173" s="106"/>
      <c r="E173" s="106"/>
      <c r="F173" s="106"/>
      <c r="G173" s="106"/>
      <c r="H173" s="106"/>
      <c r="J173" s="68">
        <f>IFERROR(VLOOKUP(A173,jan!A:H,8,0),0)</f>
        <v>0</v>
      </c>
      <c r="K173" s="70">
        <f t="shared" si="4"/>
        <v>0</v>
      </c>
      <c r="M173" s="1" t="e">
        <f>VLOOKUP(B173,Ref.!I:K,3,0)</f>
        <v>#N/A</v>
      </c>
      <c r="N173" s="1">
        <f t="shared" si="5"/>
        <v>0</v>
      </c>
    </row>
    <row r="174" spans="1:14" x14ac:dyDescent="0.25">
      <c r="A174"/>
      <c r="B174"/>
      <c r="C174"/>
      <c r="D174" s="106"/>
      <c r="E174" s="106"/>
      <c r="F174" s="106"/>
      <c r="G174" s="106"/>
      <c r="H174" s="106"/>
      <c r="J174" s="68">
        <f>IFERROR(VLOOKUP(A174,jan!A:H,8,0),0)</f>
        <v>0</v>
      </c>
      <c r="K174" s="70">
        <f t="shared" si="4"/>
        <v>0</v>
      </c>
      <c r="M174" s="1" t="e">
        <f>VLOOKUP(B174,Ref.!I:K,3,0)</f>
        <v>#N/A</v>
      </c>
      <c r="N174" s="1">
        <f t="shared" si="5"/>
        <v>0</v>
      </c>
    </row>
    <row r="175" spans="1:14" x14ac:dyDescent="0.25">
      <c r="A175"/>
      <c r="B175"/>
      <c r="C175"/>
      <c r="D175" s="106"/>
      <c r="E175" s="106"/>
      <c r="F175" s="106"/>
      <c r="G175" s="106"/>
      <c r="H175" s="106"/>
      <c r="J175" s="68">
        <f>IFERROR(VLOOKUP(A175,jan!A:H,8,0),0)</f>
        <v>0</v>
      </c>
      <c r="K175" s="70">
        <f t="shared" si="4"/>
        <v>0</v>
      </c>
      <c r="M175" s="1" t="e">
        <f>VLOOKUP(B175,Ref.!I:K,3,0)</f>
        <v>#N/A</v>
      </c>
      <c r="N175" s="1">
        <f t="shared" si="5"/>
        <v>0</v>
      </c>
    </row>
    <row r="176" spans="1:14" x14ac:dyDescent="0.25">
      <c r="A176"/>
      <c r="B176"/>
      <c r="C176"/>
      <c r="D176" s="106"/>
      <c r="E176" s="106"/>
      <c r="F176" s="106"/>
      <c r="G176" s="106"/>
      <c r="H176" s="106"/>
      <c r="J176" s="68">
        <f>IFERROR(VLOOKUP(A176,jan!A:H,8,0),0)</f>
        <v>0</v>
      </c>
      <c r="K176" s="70">
        <f t="shared" si="4"/>
        <v>0</v>
      </c>
      <c r="M176" s="1" t="e">
        <f>VLOOKUP(B176,Ref.!I:K,3,0)</f>
        <v>#N/A</v>
      </c>
      <c r="N176" s="1">
        <f t="shared" si="5"/>
        <v>0</v>
      </c>
    </row>
    <row r="177" spans="1:14" x14ac:dyDescent="0.25">
      <c r="A177"/>
      <c r="B177"/>
      <c r="C177"/>
      <c r="D177" s="106"/>
      <c r="E177" s="106"/>
      <c r="F177" s="106"/>
      <c r="G177" s="106"/>
      <c r="H177" s="106"/>
      <c r="J177" s="68">
        <f>IFERROR(VLOOKUP(A177,jan!A:H,8,0),0)</f>
        <v>0</v>
      </c>
      <c r="K177" s="70">
        <f t="shared" si="4"/>
        <v>0</v>
      </c>
      <c r="M177" s="1" t="e">
        <f>VLOOKUP(B177,Ref.!I:K,3,0)</f>
        <v>#N/A</v>
      </c>
      <c r="N177" s="1">
        <f t="shared" si="5"/>
        <v>0</v>
      </c>
    </row>
    <row r="178" spans="1:14" x14ac:dyDescent="0.25">
      <c r="A178"/>
      <c r="B178"/>
      <c r="C178"/>
      <c r="D178" s="106"/>
      <c r="E178" s="106"/>
      <c r="F178" s="106"/>
      <c r="G178" s="106"/>
      <c r="H178" s="106"/>
      <c r="J178" s="68">
        <f>IFERROR(VLOOKUP(A178,jan!A:H,8,0),0)</f>
        <v>0</v>
      </c>
      <c r="K178" s="70">
        <f t="shared" si="4"/>
        <v>0</v>
      </c>
      <c r="M178" s="1" t="e">
        <f>VLOOKUP(B178,Ref.!I:K,3,0)</f>
        <v>#N/A</v>
      </c>
      <c r="N178" s="1">
        <f t="shared" si="5"/>
        <v>0</v>
      </c>
    </row>
    <row r="179" spans="1:14" x14ac:dyDescent="0.25">
      <c r="A179"/>
      <c r="B179"/>
      <c r="C179"/>
      <c r="D179" s="106"/>
      <c r="E179" s="106"/>
      <c r="F179" s="106"/>
      <c r="G179" s="106"/>
      <c r="H179" s="106"/>
      <c r="J179" s="68">
        <f>IFERROR(VLOOKUP(A179,jan!A:H,8,0),0)</f>
        <v>0</v>
      </c>
      <c r="K179" s="70">
        <f t="shared" si="4"/>
        <v>0</v>
      </c>
      <c r="M179" s="1" t="e">
        <f>VLOOKUP(B179,Ref.!I:K,3,0)</f>
        <v>#N/A</v>
      </c>
      <c r="N179" s="1">
        <f t="shared" si="5"/>
        <v>0</v>
      </c>
    </row>
    <row r="180" spans="1:14" x14ac:dyDescent="0.25">
      <c r="A180"/>
      <c r="B180"/>
      <c r="C180"/>
      <c r="D180" s="106"/>
      <c r="E180" s="106"/>
      <c r="F180" s="106"/>
      <c r="G180" s="106"/>
      <c r="H180" s="106"/>
      <c r="J180" s="68">
        <f>IFERROR(VLOOKUP(A180,jan!A:H,8,0),0)</f>
        <v>0</v>
      </c>
      <c r="K180" s="70">
        <f t="shared" si="4"/>
        <v>0</v>
      </c>
      <c r="M180" s="1" t="e">
        <f>VLOOKUP(B180,Ref.!I:K,3,0)</f>
        <v>#N/A</v>
      </c>
      <c r="N180" s="1">
        <f t="shared" si="5"/>
        <v>0</v>
      </c>
    </row>
    <row r="181" spans="1:14" x14ac:dyDescent="0.25">
      <c r="A181"/>
      <c r="B181"/>
      <c r="C181"/>
      <c r="D181" s="106"/>
      <c r="E181" s="106"/>
      <c r="F181" s="106"/>
      <c r="G181" s="106"/>
      <c r="H181" s="106"/>
      <c r="J181" s="68">
        <f>IFERROR(VLOOKUP(A181,jan!A:H,8,0),0)</f>
        <v>0</v>
      </c>
      <c r="K181" s="70">
        <f t="shared" si="4"/>
        <v>0</v>
      </c>
      <c r="M181" s="1" t="e">
        <f>VLOOKUP(B181,Ref.!I:K,3,0)</f>
        <v>#N/A</v>
      </c>
      <c r="N181" s="1">
        <f t="shared" si="5"/>
        <v>0</v>
      </c>
    </row>
    <row r="182" spans="1:14" x14ac:dyDescent="0.25">
      <c r="A182"/>
      <c r="B182"/>
      <c r="C182"/>
      <c r="D182" s="106"/>
      <c r="E182" s="106"/>
      <c r="F182" s="106"/>
      <c r="G182" s="106"/>
      <c r="H182" s="106"/>
      <c r="J182" s="68">
        <f>IFERROR(VLOOKUP(A182,jan!A:H,8,0),0)</f>
        <v>0</v>
      </c>
      <c r="K182" s="70">
        <f t="shared" si="4"/>
        <v>0</v>
      </c>
      <c r="M182" s="1" t="e">
        <f>VLOOKUP(B182,Ref.!I:K,3,0)</f>
        <v>#N/A</v>
      </c>
      <c r="N182" s="1">
        <f t="shared" si="5"/>
        <v>0</v>
      </c>
    </row>
    <row r="183" spans="1:14" x14ac:dyDescent="0.25">
      <c r="A183"/>
      <c r="B183"/>
      <c r="C183"/>
      <c r="D183" s="106"/>
      <c r="E183" s="106"/>
      <c r="F183" s="106"/>
      <c r="G183" s="106"/>
      <c r="H183" s="106"/>
      <c r="J183" s="68">
        <f>IFERROR(VLOOKUP(A183,jan!A:H,8,0),0)</f>
        <v>0</v>
      </c>
      <c r="K183" s="70">
        <f t="shared" si="4"/>
        <v>0</v>
      </c>
      <c r="M183" s="1" t="e">
        <f>VLOOKUP(B183,Ref.!I:K,3,0)</f>
        <v>#N/A</v>
      </c>
      <c r="N183" s="1">
        <f t="shared" si="5"/>
        <v>0</v>
      </c>
    </row>
    <row r="184" spans="1:14" x14ac:dyDescent="0.25">
      <c r="A184"/>
      <c r="B184"/>
      <c r="C184"/>
      <c r="D184" s="106"/>
      <c r="E184" s="106"/>
      <c r="F184" s="106"/>
      <c r="G184" s="106"/>
      <c r="H184" s="106"/>
      <c r="J184" s="68">
        <f>IFERROR(VLOOKUP(A184,jan!A:H,8,0),0)</f>
        <v>0</v>
      </c>
      <c r="K184" s="70">
        <f t="shared" si="4"/>
        <v>0</v>
      </c>
      <c r="M184" s="1" t="e">
        <f>VLOOKUP(B184,Ref.!I:K,3,0)</f>
        <v>#N/A</v>
      </c>
      <c r="N184" s="1">
        <f t="shared" si="5"/>
        <v>0</v>
      </c>
    </row>
    <row r="185" spans="1:14" x14ac:dyDescent="0.25">
      <c r="A185"/>
      <c r="B185"/>
      <c r="C185"/>
      <c r="D185" s="106"/>
      <c r="E185" s="106"/>
      <c r="F185" s="106"/>
      <c r="G185" s="106"/>
      <c r="H185" s="106"/>
      <c r="J185" s="68">
        <f>IFERROR(VLOOKUP(A185,jan!A:H,8,0),0)</f>
        <v>0</v>
      </c>
      <c r="K185" s="70">
        <f t="shared" si="4"/>
        <v>0</v>
      </c>
      <c r="M185" s="1" t="e">
        <f>VLOOKUP(B185,Ref.!I:K,3,0)</f>
        <v>#N/A</v>
      </c>
      <c r="N185" s="1">
        <f t="shared" si="5"/>
        <v>0</v>
      </c>
    </row>
    <row r="186" spans="1:14" x14ac:dyDescent="0.25">
      <c r="A186"/>
      <c r="B186"/>
      <c r="C186"/>
      <c r="D186" s="106"/>
      <c r="E186" s="106"/>
      <c r="F186" s="106"/>
      <c r="G186" s="106"/>
      <c r="H186" s="106"/>
      <c r="J186" s="68">
        <f>IFERROR(VLOOKUP(A186,jan!A:H,8,0),0)</f>
        <v>0</v>
      </c>
      <c r="K186" s="70">
        <f t="shared" si="4"/>
        <v>0</v>
      </c>
      <c r="M186" s="1" t="e">
        <f>VLOOKUP(B186,Ref.!I:K,3,0)</f>
        <v>#N/A</v>
      </c>
      <c r="N186" s="1">
        <f t="shared" si="5"/>
        <v>0</v>
      </c>
    </row>
    <row r="187" spans="1:14" x14ac:dyDescent="0.25">
      <c r="A187"/>
      <c r="B187"/>
      <c r="C187"/>
      <c r="D187" s="106"/>
      <c r="E187" s="106"/>
      <c r="F187" s="106"/>
      <c r="G187" s="106"/>
      <c r="H187" s="106"/>
      <c r="J187" s="68">
        <f>IFERROR(VLOOKUP(A187,jan!A:H,8,0),0)</f>
        <v>0</v>
      </c>
      <c r="K187" s="70">
        <f t="shared" si="4"/>
        <v>0</v>
      </c>
      <c r="M187" s="1" t="e">
        <f>VLOOKUP(B187,Ref.!I:K,3,0)</f>
        <v>#N/A</v>
      </c>
      <c r="N187" s="1">
        <f t="shared" si="5"/>
        <v>0</v>
      </c>
    </row>
    <row r="188" spans="1:14" x14ac:dyDescent="0.25">
      <c r="A188"/>
      <c r="B188"/>
      <c r="C188"/>
      <c r="D188" s="106"/>
      <c r="E188" s="106"/>
      <c r="F188" s="106"/>
      <c r="G188" s="106"/>
      <c r="H188" s="106"/>
      <c r="J188" s="68">
        <f>IFERROR(VLOOKUP(A188,jan!A:H,8,0),0)</f>
        <v>0</v>
      </c>
      <c r="K188" s="70">
        <f t="shared" si="4"/>
        <v>0</v>
      </c>
      <c r="M188" s="1" t="e">
        <f>VLOOKUP(B188,Ref.!I:K,3,0)</f>
        <v>#N/A</v>
      </c>
      <c r="N188" s="1">
        <f t="shared" si="5"/>
        <v>0</v>
      </c>
    </row>
    <row r="189" spans="1:14" x14ac:dyDescent="0.25">
      <c r="A189"/>
      <c r="B189"/>
      <c r="C189"/>
      <c r="D189" s="106"/>
      <c r="E189" s="106"/>
      <c r="F189" s="106"/>
      <c r="G189" s="106"/>
      <c r="H189" s="106"/>
      <c r="J189" s="68">
        <f>IFERROR(VLOOKUP(A189,jan!A:H,8,0),0)</f>
        <v>0</v>
      </c>
      <c r="K189" s="70">
        <f t="shared" si="4"/>
        <v>0</v>
      </c>
      <c r="M189" s="1" t="e">
        <f>VLOOKUP(B189,Ref.!I:K,3,0)</f>
        <v>#N/A</v>
      </c>
      <c r="N189" s="1">
        <f t="shared" si="5"/>
        <v>0</v>
      </c>
    </row>
    <row r="190" spans="1:14" x14ac:dyDescent="0.25">
      <c r="A190"/>
      <c r="B190"/>
      <c r="C190"/>
      <c r="D190" s="106"/>
      <c r="E190" s="106"/>
      <c r="F190" s="106"/>
      <c r="G190" s="106"/>
      <c r="H190" s="106"/>
      <c r="J190" s="68">
        <f>IFERROR(VLOOKUP(A190,jan!A:H,8,0),0)</f>
        <v>0</v>
      </c>
      <c r="K190" s="70">
        <f t="shared" si="4"/>
        <v>0</v>
      </c>
      <c r="M190" s="1" t="e">
        <f>VLOOKUP(B190,Ref.!I:K,3,0)</f>
        <v>#N/A</v>
      </c>
      <c r="N190" s="1">
        <f t="shared" si="5"/>
        <v>0</v>
      </c>
    </row>
    <row r="191" spans="1:14" x14ac:dyDescent="0.25">
      <c r="A191"/>
      <c r="B191"/>
      <c r="C191"/>
      <c r="D191" s="106"/>
      <c r="E191" s="106"/>
      <c r="F191" s="106"/>
      <c r="G191" s="106"/>
      <c r="H191" s="106"/>
      <c r="J191" s="68">
        <f>IFERROR(VLOOKUP(A191,jan!A:H,8,0),0)</f>
        <v>0</v>
      </c>
      <c r="K191" s="70">
        <f t="shared" si="4"/>
        <v>0</v>
      </c>
      <c r="M191" s="1" t="e">
        <f>VLOOKUP(B191,Ref.!I:K,3,0)</f>
        <v>#N/A</v>
      </c>
      <c r="N191" s="1">
        <f t="shared" si="5"/>
        <v>0</v>
      </c>
    </row>
    <row r="192" spans="1:14" x14ac:dyDescent="0.25">
      <c r="A192"/>
      <c r="B192"/>
      <c r="C192"/>
      <c r="D192" s="106"/>
      <c r="E192" s="106"/>
      <c r="F192" s="106"/>
      <c r="G192" s="106"/>
      <c r="H192" s="106"/>
      <c r="J192" s="68">
        <f>IFERROR(VLOOKUP(A192,jan!A:H,8,0),0)</f>
        <v>0</v>
      </c>
      <c r="K192" s="70">
        <f t="shared" si="4"/>
        <v>0</v>
      </c>
      <c r="M192" s="1" t="e">
        <f>VLOOKUP(B192,Ref.!I:K,3,0)</f>
        <v>#N/A</v>
      </c>
      <c r="N192" s="1">
        <f t="shared" si="5"/>
        <v>0</v>
      </c>
    </row>
    <row r="193" spans="1:14" x14ac:dyDescent="0.25">
      <c r="A193"/>
      <c r="B193"/>
      <c r="C193"/>
      <c r="D193" s="106"/>
      <c r="E193" s="106"/>
      <c r="F193" s="106"/>
      <c r="G193" s="106"/>
      <c r="H193" s="106"/>
      <c r="J193" s="68">
        <f>IFERROR(VLOOKUP(A193,jan!A:H,8,0),0)</f>
        <v>0</v>
      </c>
      <c r="K193" s="70">
        <f t="shared" si="4"/>
        <v>0</v>
      </c>
      <c r="M193" s="1" t="e">
        <f>VLOOKUP(B193,Ref.!I:K,3,0)</f>
        <v>#N/A</v>
      </c>
      <c r="N193" s="1">
        <f t="shared" si="5"/>
        <v>0</v>
      </c>
    </row>
    <row r="194" spans="1:14" x14ac:dyDescent="0.25">
      <c r="A194"/>
      <c r="B194"/>
      <c r="C194"/>
      <c r="D194" s="106"/>
      <c r="E194" s="106"/>
      <c r="F194" s="106"/>
      <c r="G194" s="106"/>
      <c r="H194" s="106"/>
      <c r="J194" s="68">
        <f>IFERROR(VLOOKUP(A194,jan!A:H,8,0),0)</f>
        <v>0</v>
      </c>
      <c r="K194" s="70">
        <f t="shared" si="4"/>
        <v>0</v>
      </c>
      <c r="M194" s="1" t="e">
        <f>VLOOKUP(B194,Ref.!I:K,3,0)</f>
        <v>#N/A</v>
      </c>
      <c r="N194" s="1">
        <f t="shared" si="5"/>
        <v>0</v>
      </c>
    </row>
    <row r="195" spans="1:14" x14ac:dyDescent="0.25">
      <c r="A195"/>
      <c r="B195"/>
      <c r="C195"/>
      <c r="D195" s="106"/>
      <c r="E195" s="106"/>
      <c r="F195" s="106"/>
      <c r="G195" s="106"/>
      <c r="H195" s="106"/>
      <c r="J195" s="68">
        <f>IFERROR(VLOOKUP(A195,jan!A:H,8,0),0)</f>
        <v>0</v>
      </c>
      <c r="K195" s="70">
        <f t="shared" ref="K195:K258" si="6">D195-J195</f>
        <v>0</v>
      </c>
      <c r="M195" s="1" t="e">
        <f>VLOOKUP(B195,Ref.!I:K,3,0)</f>
        <v>#N/A</v>
      </c>
      <c r="N195" s="1">
        <f t="shared" ref="N195:N258" si="7">LEN(A195)</f>
        <v>0</v>
      </c>
    </row>
    <row r="196" spans="1:14" x14ac:dyDescent="0.25">
      <c r="A196"/>
      <c r="B196"/>
      <c r="C196"/>
      <c r="D196" s="106"/>
      <c r="E196" s="106"/>
      <c r="F196" s="106"/>
      <c r="G196" s="106"/>
      <c r="H196" s="106"/>
      <c r="J196" s="68">
        <f>IFERROR(VLOOKUP(A196,jan!A:H,8,0),0)</f>
        <v>0</v>
      </c>
      <c r="K196" s="70">
        <f t="shared" si="6"/>
        <v>0</v>
      </c>
      <c r="M196" s="1" t="e">
        <f>VLOOKUP(B196,Ref.!I:K,3,0)</f>
        <v>#N/A</v>
      </c>
      <c r="N196" s="1">
        <f t="shared" si="7"/>
        <v>0</v>
      </c>
    </row>
    <row r="197" spans="1:14" x14ac:dyDescent="0.25">
      <c r="A197"/>
      <c r="B197"/>
      <c r="C197"/>
      <c r="D197" s="106"/>
      <c r="E197" s="106"/>
      <c r="F197" s="106"/>
      <c r="G197" s="106"/>
      <c r="H197" s="106"/>
      <c r="J197" s="68">
        <f>IFERROR(VLOOKUP(A197,jan!A:H,8,0),0)</f>
        <v>0</v>
      </c>
      <c r="K197" s="70">
        <f t="shared" si="6"/>
        <v>0</v>
      </c>
      <c r="M197" s="1" t="e">
        <f>VLOOKUP(B197,Ref.!I:K,3,0)</f>
        <v>#N/A</v>
      </c>
      <c r="N197" s="1">
        <f t="shared" si="7"/>
        <v>0</v>
      </c>
    </row>
    <row r="198" spans="1:14" x14ac:dyDescent="0.25">
      <c r="A198"/>
      <c r="B198"/>
      <c r="C198"/>
      <c r="D198" s="106"/>
      <c r="E198" s="106"/>
      <c r="F198" s="106"/>
      <c r="G198" s="106"/>
      <c r="H198" s="106"/>
      <c r="J198" s="68">
        <f>IFERROR(VLOOKUP(A198,jan!A:H,8,0),0)</f>
        <v>0</v>
      </c>
      <c r="K198" s="70">
        <f t="shared" si="6"/>
        <v>0</v>
      </c>
      <c r="M198" s="1" t="e">
        <f>VLOOKUP(B198,Ref.!I:K,3,0)</f>
        <v>#N/A</v>
      </c>
      <c r="N198" s="1">
        <f t="shared" si="7"/>
        <v>0</v>
      </c>
    </row>
    <row r="199" spans="1:14" x14ac:dyDescent="0.25">
      <c r="A199"/>
      <c r="B199"/>
      <c r="C199"/>
      <c r="D199" s="106"/>
      <c r="E199" s="106"/>
      <c r="F199" s="106"/>
      <c r="G199" s="106"/>
      <c r="H199" s="106"/>
      <c r="J199" s="68">
        <f>IFERROR(VLOOKUP(A199,jan!A:H,8,0),0)</f>
        <v>0</v>
      </c>
      <c r="K199" s="70">
        <f t="shared" si="6"/>
        <v>0</v>
      </c>
      <c r="M199" s="1" t="e">
        <f>VLOOKUP(B199,Ref.!I:K,3,0)</f>
        <v>#N/A</v>
      </c>
      <c r="N199" s="1">
        <f t="shared" si="7"/>
        <v>0</v>
      </c>
    </row>
    <row r="200" spans="1:14" x14ac:dyDescent="0.25">
      <c r="A200"/>
      <c r="B200"/>
      <c r="C200"/>
      <c r="D200" s="106"/>
      <c r="E200" s="106"/>
      <c r="F200" s="106"/>
      <c r="G200" s="106"/>
      <c r="H200" s="106"/>
      <c r="J200" s="68">
        <f>IFERROR(VLOOKUP(A200,jan!A:H,8,0),0)</f>
        <v>0</v>
      </c>
      <c r="K200" s="70">
        <f t="shared" si="6"/>
        <v>0</v>
      </c>
      <c r="M200" s="1" t="e">
        <f>VLOOKUP(B200,Ref.!I:K,3,0)</f>
        <v>#N/A</v>
      </c>
      <c r="N200" s="1">
        <f t="shared" si="7"/>
        <v>0</v>
      </c>
    </row>
    <row r="201" spans="1:14" x14ac:dyDescent="0.25">
      <c r="A201"/>
      <c r="B201"/>
      <c r="C201"/>
      <c r="D201" s="106"/>
      <c r="E201" s="106"/>
      <c r="F201" s="106"/>
      <c r="G201" s="106"/>
      <c r="H201" s="106"/>
      <c r="J201" s="68">
        <f>IFERROR(VLOOKUP(A201,jan!A:H,8,0),0)</f>
        <v>0</v>
      </c>
      <c r="K201" s="70">
        <f t="shared" si="6"/>
        <v>0</v>
      </c>
      <c r="M201" s="1" t="e">
        <f>VLOOKUP(B201,Ref.!I:K,3,0)</f>
        <v>#N/A</v>
      </c>
      <c r="N201" s="1">
        <f t="shared" si="7"/>
        <v>0</v>
      </c>
    </row>
    <row r="202" spans="1:14" x14ac:dyDescent="0.25">
      <c r="A202"/>
      <c r="B202"/>
      <c r="C202"/>
      <c r="D202" s="106"/>
      <c r="E202" s="106"/>
      <c r="F202" s="106"/>
      <c r="G202" s="106"/>
      <c r="H202" s="106"/>
      <c r="J202" s="68">
        <f>IFERROR(VLOOKUP(A202,jan!A:H,8,0),0)</f>
        <v>0</v>
      </c>
      <c r="K202" s="70">
        <f t="shared" si="6"/>
        <v>0</v>
      </c>
      <c r="M202" s="1" t="e">
        <f>VLOOKUP(B202,Ref.!I:K,3,0)</f>
        <v>#N/A</v>
      </c>
      <c r="N202" s="1">
        <f t="shared" si="7"/>
        <v>0</v>
      </c>
    </row>
    <row r="203" spans="1:14" x14ac:dyDescent="0.25">
      <c r="A203"/>
      <c r="B203"/>
      <c r="C203"/>
      <c r="D203" s="106"/>
      <c r="E203" s="106"/>
      <c r="F203" s="106"/>
      <c r="G203" s="106"/>
      <c r="H203" s="106"/>
      <c r="J203" s="68">
        <f>IFERROR(VLOOKUP(A203,jan!A:H,8,0),0)</f>
        <v>0</v>
      </c>
      <c r="K203" s="70">
        <f t="shared" si="6"/>
        <v>0</v>
      </c>
      <c r="M203" s="1" t="e">
        <f>VLOOKUP(B203,Ref.!I:K,3,0)</f>
        <v>#N/A</v>
      </c>
      <c r="N203" s="1">
        <f t="shared" si="7"/>
        <v>0</v>
      </c>
    </row>
    <row r="204" spans="1:14" x14ac:dyDescent="0.25">
      <c r="A204"/>
      <c r="B204"/>
      <c r="C204"/>
      <c r="D204" s="106"/>
      <c r="E204" s="106"/>
      <c r="F204" s="106"/>
      <c r="G204" s="106"/>
      <c r="H204" s="106"/>
      <c r="J204" s="68">
        <f>IFERROR(VLOOKUP(A204,jan!A:H,8,0),0)</f>
        <v>0</v>
      </c>
      <c r="K204" s="70">
        <f t="shared" si="6"/>
        <v>0</v>
      </c>
      <c r="M204" s="1" t="e">
        <f>VLOOKUP(B204,Ref.!I:K,3,0)</f>
        <v>#N/A</v>
      </c>
      <c r="N204" s="1">
        <f t="shared" si="7"/>
        <v>0</v>
      </c>
    </row>
    <row r="205" spans="1:14" x14ac:dyDescent="0.25">
      <c r="A205"/>
      <c r="B205"/>
      <c r="C205"/>
      <c r="D205" s="106"/>
      <c r="E205" s="106"/>
      <c r="F205" s="106"/>
      <c r="G205" s="106"/>
      <c r="H205" s="106"/>
      <c r="J205" s="68">
        <f>IFERROR(VLOOKUP(A205,jan!A:H,8,0),0)</f>
        <v>0</v>
      </c>
      <c r="K205" s="70">
        <f t="shared" si="6"/>
        <v>0</v>
      </c>
      <c r="M205" s="1" t="e">
        <f>VLOOKUP(B205,Ref.!I:K,3,0)</f>
        <v>#N/A</v>
      </c>
      <c r="N205" s="1">
        <f t="shared" si="7"/>
        <v>0</v>
      </c>
    </row>
    <row r="206" spans="1:14" x14ac:dyDescent="0.25">
      <c r="A206"/>
      <c r="B206"/>
      <c r="C206"/>
      <c r="D206" s="106"/>
      <c r="E206" s="106"/>
      <c r="F206" s="106"/>
      <c r="G206" s="106"/>
      <c r="H206" s="106"/>
      <c r="J206" s="68">
        <f>IFERROR(VLOOKUP(A206,jan!A:H,8,0),0)</f>
        <v>0</v>
      </c>
      <c r="K206" s="70">
        <f t="shared" si="6"/>
        <v>0</v>
      </c>
      <c r="M206" s="1" t="e">
        <f>VLOOKUP(B206,Ref.!I:K,3,0)</f>
        <v>#N/A</v>
      </c>
      <c r="N206" s="1">
        <f t="shared" si="7"/>
        <v>0</v>
      </c>
    </row>
    <row r="207" spans="1:14" x14ac:dyDescent="0.25">
      <c r="A207"/>
      <c r="B207"/>
      <c r="C207"/>
      <c r="D207" s="106"/>
      <c r="E207" s="106"/>
      <c r="F207" s="106"/>
      <c r="G207" s="106"/>
      <c r="H207" s="106"/>
      <c r="J207" s="68">
        <f>IFERROR(VLOOKUP(A207,jan!A:H,8,0),0)</f>
        <v>0</v>
      </c>
      <c r="K207" s="70">
        <f t="shared" si="6"/>
        <v>0</v>
      </c>
      <c r="M207" s="1" t="e">
        <f>VLOOKUP(B207,Ref.!I:K,3,0)</f>
        <v>#N/A</v>
      </c>
      <c r="N207" s="1">
        <f t="shared" si="7"/>
        <v>0</v>
      </c>
    </row>
    <row r="208" spans="1:14" x14ac:dyDescent="0.25">
      <c r="A208"/>
      <c r="B208"/>
      <c r="C208"/>
      <c r="D208" s="106"/>
      <c r="E208" s="106"/>
      <c r="F208" s="106"/>
      <c r="G208" s="106"/>
      <c r="H208" s="106"/>
      <c r="J208" s="68">
        <f>IFERROR(VLOOKUP(A208,jan!A:H,8,0),0)</f>
        <v>0</v>
      </c>
      <c r="K208" s="70">
        <f t="shared" si="6"/>
        <v>0</v>
      </c>
      <c r="M208" s="1" t="e">
        <f>VLOOKUP(B208,Ref.!I:K,3,0)</f>
        <v>#N/A</v>
      </c>
      <c r="N208" s="1">
        <f t="shared" si="7"/>
        <v>0</v>
      </c>
    </row>
    <row r="209" spans="1:14" x14ac:dyDescent="0.25">
      <c r="A209"/>
      <c r="B209"/>
      <c r="C209"/>
      <c r="D209" s="106"/>
      <c r="E209" s="106"/>
      <c r="F209" s="106"/>
      <c r="G209" s="106"/>
      <c r="H209" s="106"/>
      <c r="J209" s="68">
        <f>IFERROR(VLOOKUP(A209,jan!A:H,8,0),0)</f>
        <v>0</v>
      </c>
      <c r="K209" s="70">
        <f t="shared" si="6"/>
        <v>0</v>
      </c>
      <c r="M209" s="1" t="e">
        <f>VLOOKUP(B209,Ref.!I:K,3,0)</f>
        <v>#N/A</v>
      </c>
      <c r="N209" s="1">
        <f t="shared" si="7"/>
        <v>0</v>
      </c>
    </row>
    <row r="210" spans="1:14" x14ac:dyDescent="0.25">
      <c r="A210"/>
      <c r="B210"/>
      <c r="C210"/>
      <c r="D210" s="106"/>
      <c r="E210" s="106"/>
      <c r="F210" s="106"/>
      <c r="G210" s="106"/>
      <c r="H210" s="106"/>
      <c r="J210" s="68">
        <f>IFERROR(VLOOKUP(A210,jan!A:H,8,0),0)</f>
        <v>0</v>
      </c>
      <c r="K210" s="70">
        <f t="shared" si="6"/>
        <v>0</v>
      </c>
      <c r="M210" s="1" t="e">
        <f>VLOOKUP(B210,Ref.!I:K,3,0)</f>
        <v>#N/A</v>
      </c>
      <c r="N210" s="1">
        <f t="shared" si="7"/>
        <v>0</v>
      </c>
    </row>
    <row r="211" spans="1:14" x14ac:dyDescent="0.25">
      <c r="A211"/>
      <c r="B211"/>
      <c r="C211"/>
      <c r="D211" s="106"/>
      <c r="E211" s="106"/>
      <c r="F211" s="106"/>
      <c r="G211" s="106"/>
      <c r="H211" s="106"/>
      <c r="J211" s="68">
        <f>IFERROR(VLOOKUP(A211,jan!A:H,8,0),0)</f>
        <v>0</v>
      </c>
      <c r="K211" s="70">
        <f t="shared" si="6"/>
        <v>0</v>
      </c>
      <c r="M211" s="1" t="e">
        <f>VLOOKUP(B211,Ref.!I:K,3,0)</f>
        <v>#N/A</v>
      </c>
      <c r="N211" s="1">
        <f t="shared" si="7"/>
        <v>0</v>
      </c>
    </row>
    <row r="212" spans="1:14" x14ac:dyDescent="0.25">
      <c r="A212"/>
      <c r="B212"/>
      <c r="C212"/>
      <c r="D212" s="106"/>
      <c r="E212" s="106"/>
      <c r="F212" s="106"/>
      <c r="G212" s="106"/>
      <c r="H212" s="106"/>
      <c r="J212" s="68">
        <f>IFERROR(VLOOKUP(A212,jan!A:H,8,0),0)</f>
        <v>0</v>
      </c>
      <c r="K212" s="70">
        <f t="shared" si="6"/>
        <v>0</v>
      </c>
      <c r="M212" s="1" t="e">
        <f>VLOOKUP(B212,Ref.!I:K,3,0)</f>
        <v>#N/A</v>
      </c>
      <c r="N212" s="1">
        <f t="shared" si="7"/>
        <v>0</v>
      </c>
    </row>
    <row r="213" spans="1:14" x14ac:dyDescent="0.25">
      <c r="A213"/>
      <c r="B213"/>
      <c r="C213"/>
      <c r="D213" s="106"/>
      <c r="E213" s="106"/>
      <c r="F213" s="106"/>
      <c r="G213" s="106"/>
      <c r="H213" s="106"/>
      <c r="J213" s="68">
        <f>IFERROR(VLOOKUP(A213,jan!A:H,8,0),0)</f>
        <v>0</v>
      </c>
      <c r="K213" s="70">
        <f t="shared" si="6"/>
        <v>0</v>
      </c>
      <c r="M213" s="1" t="e">
        <f>VLOOKUP(B213,Ref.!I:K,3,0)</f>
        <v>#N/A</v>
      </c>
      <c r="N213" s="1">
        <f t="shared" si="7"/>
        <v>0</v>
      </c>
    </row>
    <row r="214" spans="1:14" x14ac:dyDescent="0.25">
      <c r="A214"/>
      <c r="B214"/>
      <c r="C214"/>
      <c r="D214" s="106"/>
      <c r="E214" s="106"/>
      <c r="F214" s="106"/>
      <c r="G214" s="106"/>
      <c r="H214" s="106"/>
      <c r="J214" s="68">
        <f>IFERROR(VLOOKUP(A214,jan!A:H,8,0),0)</f>
        <v>0</v>
      </c>
      <c r="K214" s="70">
        <f t="shared" si="6"/>
        <v>0</v>
      </c>
      <c r="M214" s="1" t="e">
        <f>VLOOKUP(B214,Ref.!I:K,3,0)</f>
        <v>#N/A</v>
      </c>
      <c r="N214" s="1">
        <f t="shared" si="7"/>
        <v>0</v>
      </c>
    </row>
    <row r="215" spans="1:14" x14ac:dyDescent="0.25">
      <c r="A215"/>
      <c r="B215"/>
      <c r="C215"/>
      <c r="D215" s="106"/>
      <c r="E215" s="106"/>
      <c r="F215" s="106"/>
      <c r="G215" s="106"/>
      <c r="H215" s="106"/>
      <c r="J215" s="68">
        <f>IFERROR(VLOOKUP(A215,jan!A:H,8,0),0)</f>
        <v>0</v>
      </c>
      <c r="K215" s="70">
        <f t="shared" si="6"/>
        <v>0</v>
      </c>
      <c r="M215" s="1" t="e">
        <f>VLOOKUP(B215,Ref.!I:K,3,0)</f>
        <v>#N/A</v>
      </c>
      <c r="N215" s="1">
        <f t="shared" si="7"/>
        <v>0</v>
      </c>
    </row>
    <row r="216" spans="1:14" x14ac:dyDescent="0.25">
      <c r="A216"/>
      <c r="B216"/>
      <c r="C216"/>
      <c r="D216" s="106"/>
      <c r="E216" s="106"/>
      <c r="F216" s="106"/>
      <c r="G216" s="106"/>
      <c r="H216" s="106"/>
      <c r="J216" s="68">
        <f>IFERROR(VLOOKUP(A216,jan!A:H,8,0),0)</f>
        <v>0</v>
      </c>
      <c r="K216" s="70">
        <f t="shared" si="6"/>
        <v>0</v>
      </c>
      <c r="M216" s="1" t="e">
        <f>VLOOKUP(B216,Ref.!I:K,3,0)</f>
        <v>#N/A</v>
      </c>
      <c r="N216" s="1">
        <f t="shared" si="7"/>
        <v>0</v>
      </c>
    </row>
    <row r="217" spans="1:14" x14ac:dyDescent="0.25">
      <c r="A217"/>
      <c r="B217"/>
      <c r="C217"/>
      <c r="D217" s="106"/>
      <c r="E217" s="106"/>
      <c r="F217" s="106"/>
      <c r="G217" s="106"/>
      <c r="H217" s="106"/>
      <c r="J217" s="68">
        <f>IFERROR(VLOOKUP(A217,jan!A:H,8,0),0)</f>
        <v>0</v>
      </c>
      <c r="K217" s="70">
        <f t="shared" si="6"/>
        <v>0</v>
      </c>
      <c r="M217" s="1" t="e">
        <f>VLOOKUP(B217,Ref.!I:K,3,0)</f>
        <v>#N/A</v>
      </c>
      <c r="N217" s="1">
        <f t="shared" si="7"/>
        <v>0</v>
      </c>
    </row>
    <row r="218" spans="1:14" x14ac:dyDescent="0.25">
      <c r="A218"/>
      <c r="B218"/>
      <c r="C218"/>
      <c r="D218" s="106"/>
      <c r="E218" s="106"/>
      <c r="F218" s="106"/>
      <c r="G218" s="106"/>
      <c r="H218" s="106"/>
      <c r="J218" s="68">
        <f>IFERROR(VLOOKUP(A218,jan!A:H,8,0),0)</f>
        <v>0</v>
      </c>
      <c r="K218" s="70">
        <f t="shared" si="6"/>
        <v>0</v>
      </c>
      <c r="M218" s="1" t="e">
        <f>VLOOKUP(B218,Ref.!I:K,3,0)</f>
        <v>#N/A</v>
      </c>
      <c r="N218" s="1">
        <f t="shared" si="7"/>
        <v>0</v>
      </c>
    </row>
    <row r="219" spans="1:14" x14ac:dyDescent="0.25">
      <c r="A219"/>
      <c r="B219"/>
      <c r="C219"/>
      <c r="D219" s="106"/>
      <c r="E219" s="106"/>
      <c r="F219" s="106"/>
      <c r="G219" s="106"/>
      <c r="H219" s="106"/>
      <c r="J219" s="68">
        <f>IFERROR(VLOOKUP(A219,jan!A:H,8,0),0)</f>
        <v>0</v>
      </c>
      <c r="K219" s="70">
        <f t="shared" si="6"/>
        <v>0</v>
      </c>
      <c r="M219" s="1" t="e">
        <f>VLOOKUP(B219,Ref.!I:K,3,0)</f>
        <v>#N/A</v>
      </c>
      <c r="N219" s="1">
        <f t="shared" si="7"/>
        <v>0</v>
      </c>
    </row>
    <row r="220" spans="1:14" x14ac:dyDescent="0.25">
      <c r="A220"/>
      <c r="B220"/>
      <c r="C220"/>
      <c r="D220" s="106"/>
      <c r="E220" s="106"/>
      <c r="F220" s="106"/>
      <c r="G220" s="106"/>
      <c r="H220" s="106"/>
      <c r="J220" s="68">
        <f>IFERROR(VLOOKUP(A220,jan!A:H,8,0),0)</f>
        <v>0</v>
      </c>
      <c r="K220" s="70">
        <f t="shared" si="6"/>
        <v>0</v>
      </c>
      <c r="M220" s="1" t="e">
        <f>VLOOKUP(B220,Ref.!I:K,3,0)</f>
        <v>#N/A</v>
      </c>
      <c r="N220" s="1">
        <f t="shared" si="7"/>
        <v>0</v>
      </c>
    </row>
    <row r="221" spans="1:14" x14ac:dyDescent="0.25">
      <c r="A221"/>
      <c r="B221"/>
      <c r="C221"/>
      <c r="D221" s="106"/>
      <c r="E221" s="106"/>
      <c r="F221" s="106"/>
      <c r="G221" s="106"/>
      <c r="H221" s="106"/>
      <c r="J221" s="68">
        <f>IFERROR(VLOOKUP(A221,jan!A:H,8,0),0)</f>
        <v>0</v>
      </c>
      <c r="K221" s="70">
        <f t="shared" si="6"/>
        <v>0</v>
      </c>
      <c r="M221" s="1" t="e">
        <f>VLOOKUP(B221,Ref.!I:K,3,0)</f>
        <v>#N/A</v>
      </c>
      <c r="N221" s="1">
        <f t="shared" si="7"/>
        <v>0</v>
      </c>
    </row>
    <row r="222" spans="1:14" x14ac:dyDescent="0.25">
      <c r="A222"/>
      <c r="B222"/>
      <c r="C222"/>
      <c r="D222" s="106"/>
      <c r="E222" s="106"/>
      <c r="F222" s="106"/>
      <c r="G222" s="106"/>
      <c r="H222" s="106"/>
      <c r="J222" s="68">
        <f>IFERROR(VLOOKUP(A222,jan!A:H,8,0),0)</f>
        <v>0</v>
      </c>
      <c r="K222" s="70">
        <f t="shared" si="6"/>
        <v>0</v>
      </c>
      <c r="M222" s="1" t="e">
        <f>VLOOKUP(B222,Ref.!I:K,3,0)</f>
        <v>#N/A</v>
      </c>
      <c r="N222" s="1">
        <f t="shared" si="7"/>
        <v>0</v>
      </c>
    </row>
    <row r="223" spans="1:14" x14ac:dyDescent="0.25">
      <c r="A223"/>
      <c r="B223"/>
      <c r="C223"/>
      <c r="D223" s="106"/>
      <c r="E223" s="106"/>
      <c r="F223" s="106"/>
      <c r="G223" s="106"/>
      <c r="H223" s="106"/>
      <c r="J223" s="68">
        <f>IFERROR(VLOOKUP(A223,jan!A:H,8,0),0)</f>
        <v>0</v>
      </c>
      <c r="K223" s="70">
        <f t="shared" si="6"/>
        <v>0</v>
      </c>
      <c r="M223" s="1" t="e">
        <f>VLOOKUP(B223,Ref.!I:K,3,0)</f>
        <v>#N/A</v>
      </c>
      <c r="N223" s="1">
        <f t="shared" si="7"/>
        <v>0</v>
      </c>
    </row>
    <row r="224" spans="1:14" x14ac:dyDescent="0.25">
      <c r="A224"/>
      <c r="B224"/>
      <c r="C224"/>
      <c r="D224" s="106"/>
      <c r="E224" s="106"/>
      <c r="F224" s="106"/>
      <c r="G224" s="106"/>
      <c r="H224" s="106"/>
      <c r="J224" s="68">
        <f>IFERROR(VLOOKUP(A224,jan!A:H,8,0),0)</f>
        <v>0</v>
      </c>
      <c r="K224" s="70">
        <f t="shared" si="6"/>
        <v>0</v>
      </c>
      <c r="M224" s="1" t="e">
        <f>VLOOKUP(B224,Ref.!I:K,3,0)</f>
        <v>#N/A</v>
      </c>
      <c r="N224" s="1">
        <f t="shared" si="7"/>
        <v>0</v>
      </c>
    </row>
    <row r="225" spans="1:14" x14ac:dyDescent="0.25">
      <c r="A225"/>
      <c r="B225"/>
      <c r="C225"/>
      <c r="D225" s="106"/>
      <c r="E225" s="106"/>
      <c r="F225" s="106"/>
      <c r="G225" s="106"/>
      <c r="H225" s="106"/>
      <c r="J225" s="68">
        <f>IFERROR(VLOOKUP(A225,jan!A:H,8,0),0)</f>
        <v>0</v>
      </c>
      <c r="K225" s="70">
        <f t="shared" si="6"/>
        <v>0</v>
      </c>
      <c r="M225" s="1" t="e">
        <f>VLOOKUP(B225,Ref.!I:K,3,0)</f>
        <v>#N/A</v>
      </c>
      <c r="N225" s="1">
        <f t="shared" si="7"/>
        <v>0</v>
      </c>
    </row>
    <row r="226" spans="1:14" x14ac:dyDescent="0.25">
      <c r="A226"/>
      <c r="B226"/>
      <c r="C226"/>
      <c r="D226" s="106"/>
      <c r="E226" s="106"/>
      <c r="F226" s="106"/>
      <c r="G226" s="106"/>
      <c r="H226" s="106"/>
      <c r="J226" s="68">
        <f>IFERROR(VLOOKUP(A226,jan!A:H,8,0),0)</f>
        <v>0</v>
      </c>
      <c r="K226" s="70">
        <f t="shared" si="6"/>
        <v>0</v>
      </c>
      <c r="M226" s="1" t="e">
        <f>VLOOKUP(B226,Ref.!I:K,3,0)</f>
        <v>#N/A</v>
      </c>
      <c r="N226" s="1">
        <f t="shared" si="7"/>
        <v>0</v>
      </c>
    </row>
    <row r="227" spans="1:14" x14ac:dyDescent="0.25">
      <c r="A227"/>
      <c r="B227"/>
      <c r="C227"/>
      <c r="D227" s="106"/>
      <c r="E227" s="106"/>
      <c r="F227" s="106"/>
      <c r="G227" s="106"/>
      <c r="H227" s="106"/>
      <c r="J227" s="68">
        <f>IFERROR(VLOOKUP(A227,jan!A:H,8,0),0)</f>
        <v>0</v>
      </c>
      <c r="K227" s="70">
        <f t="shared" si="6"/>
        <v>0</v>
      </c>
      <c r="M227" s="1" t="e">
        <f>VLOOKUP(B227,Ref.!I:K,3,0)</f>
        <v>#N/A</v>
      </c>
      <c r="N227" s="1">
        <f t="shared" si="7"/>
        <v>0</v>
      </c>
    </row>
    <row r="228" spans="1:14" x14ac:dyDescent="0.25">
      <c r="A228"/>
      <c r="B228"/>
      <c r="C228"/>
      <c r="D228" s="106"/>
      <c r="E228" s="106"/>
      <c r="F228" s="106"/>
      <c r="G228" s="106"/>
      <c r="H228" s="106"/>
      <c r="J228" s="68">
        <f>IFERROR(VLOOKUP(A228,jan!A:H,8,0),0)</f>
        <v>0</v>
      </c>
      <c r="K228" s="70">
        <f t="shared" si="6"/>
        <v>0</v>
      </c>
      <c r="M228" s="1" t="e">
        <f>VLOOKUP(B228,Ref.!I:K,3,0)</f>
        <v>#N/A</v>
      </c>
      <c r="N228" s="1">
        <f t="shared" si="7"/>
        <v>0</v>
      </c>
    </row>
    <row r="229" spans="1:14" x14ac:dyDescent="0.25">
      <c r="A229"/>
      <c r="B229"/>
      <c r="C229"/>
      <c r="D229" s="106"/>
      <c r="E229" s="106"/>
      <c r="F229" s="106"/>
      <c r="G229" s="106"/>
      <c r="H229" s="106"/>
      <c r="J229" s="68">
        <f>IFERROR(VLOOKUP(A229,jan!A:H,8,0),0)</f>
        <v>0</v>
      </c>
      <c r="K229" s="70">
        <f t="shared" si="6"/>
        <v>0</v>
      </c>
      <c r="M229" s="1" t="e">
        <f>VLOOKUP(B229,Ref.!I:K,3,0)</f>
        <v>#N/A</v>
      </c>
      <c r="N229" s="1">
        <f t="shared" si="7"/>
        <v>0</v>
      </c>
    </row>
    <row r="230" spans="1:14" x14ac:dyDescent="0.25">
      <c r="A230"/>
      <c r="B230"/>
      <c r="C230"/>
      <c r="D230" s="106"/>
      <c r="E230" s="106"/>
      <c r="F230" s="106"/>
      <c r="G230" s="106"/>
      <c r="H230" s="106"/>
      <c r="J230" s="68">
        <f>IFERROR(VLOOKUP(A230,jan!A:H,8,0),0)</f>
        <v>0</v>
      </c>
      <c r="K230" s="70">
        <f t="shared" si="6"/>
        <v>0</v>
      </c>
      <c r="M230" s="1" t="e">
        <f>VLOOKUP(B230,Ref.!I:K,3,0)</f>
        <v>#N/A</v>
      </c>
      <c r="N230" s="1">
        <f t="shared" si="7"/>
        <v>0</v>
      </c>
    </row>
    <row r="231" spans="1:14" x14ac:dyDescent="0.25">
      <c r="A231"/>
      <c r="B231"/>
      <c r="C231"/>
      <c r="D231" s="106"/>
      <c r="E231" s="106"/>
      <c r="F231" s="106"/>
      <c r="G231" s="106"/>
      <c r="H231" s="106"/>
      <c r="J231" s="68">
        <f>IFERROR(VLOOKUP(A231,jan!A:H,8,0),0)</f>
        <v>0</v>
      </c>
      <c r="K231" s="70">
        <f t="shared" si="6"/>
        <v>0</v>
      </c>
      <c r="M231" s="1" t="e">
        <f>VLOOKUP(B231,Ref.!I:K,3,0)</f>
        <v>#N/A</v>
      </c>
      <c r="N231" s="1">
        <f t="shared" si="7"/>
        <v>0</v>
      </c>
    </row>
    <row r="232" spans="1:14" x14ac:dyDescent="0.25">
      <c r="A232"/>
      <c r="B232"/>
      <c r="C232"/>
      <c r="D232" s="106"/>
      <c r="E232" s="106"/>
      <c r="F232" s="106"/>
      <c r="G232" s="106"/>
      <c r="H232" s="106"/>
      <c r="J232" s="68">
        <f>IFERROR(VLOOKUP(A232,jan!A:H,8,0),0)</f>
        <v>0</v>
      </c>
      <c r="K232" s="70">
        <f t="shared" si="6"/>
        <v>0</v>
      </c>
      <c r="M232" s="1" t="e">
        <f>VLOOKUP(B232,Ref.!I:K,3,0)</f>
        <v>#N/A</v>
      </c>
      <c r="N232" s="1">
        <f t="shared" si="7"/>
        <v>0</v>
      </c>
    </row>
    <row r="233" spans="1:14" x14ac:dyDescent="0.25">
      <c r="A233"/>
      <c r="B233"/>
      <c r="C233"/>
      <c r="D233" s="106"/>
      <c r="E233" s="106"/>
      <c r="F233" s="106"/>
      <c r="G233" s="106"/>
      <c r="H233" s="106"/>
      <c r="J233" s="68">
        <f>IFERROR(VLOOKUP(A233,jan!A:H,8,0),0)</f>
        <v>0</v>
      </c>
      <c r="K233" s="70">
        <f t="shared" si="6"/>
        <v>0</v>
      </c>
      <c r="M233" s="1" t="e">
        <f>VLOOKUP(B233,Ref.!I:K,3,0)</f>
        <v>#N/A</v>
      </c>
      <c r="N233" s="1">
        <f t="shared" si="7"/>
        <v>0</v>
      </c>
    </row>
    <row r="234" spans="1:14" x14ac:dyDescent="0.25">
      <c r="A234"/>
      <c r="B234"/>
      <c r="C234"/>
      <c r="D234" s="106"/>
      <c r="E234" s="106"/>
      <c r="F234" s="106"/>
      <c r="G234" s="106"/>
      <c r="H234" s="106"/>
      <c r="J234" s="68">
        <f>IFERROR(VLOOKUP(A234,jan!A:H,8,0),0)</f>
        <v>0</v>
      </c>
      <c r="K234" s="70">
        <f t="shared" si="6"/>
        <v>0</v>
      </c>
      <c r="M234" s="1" t="e">
        <f>VLOOKUP(B234,Ref.!I:K,3,0)</f>
        <v>#N/A</v>
      </c>
      <c r="N234" s="1">
        <f t="shared" si="7"/>
        <v>0</v>
      </c>
    </row>
    <row r="235" spans="1:14" x14ac:dyDescent="0.25">
      <c r="A235"/>
      <c r="B235"/>
      <c r="C235"/>
      <c r="D235" s="106"/>
      <c r="E235" s="106"/>
      <c r="F235" s="106"/>
      <c r="G235" s="106"/>
      <c r="H235" s="106"/>
      <c r="J235" s="68">
        <f>IFERROR(VLOOKUP(A235,jan!A:H,8,0),0)</f>
        <v>0</v>
      </c>
      <c r="K235" s="70">
        <f t="shared" si="6"/>
        <v>0</v>
      </c>
      <c r="M235" s="1" t="e">
        <f>VLOOKUP(B235,Ref.!I:K,3,0)</f>
        <v>#N/A</v>
      </c>
      <c r="N235" s="1">
        <f t="shared" si="7"/>
        <v>0</v>
      </c>
    </row>
    <row r="236" spans="1:14" x14ac:dyDescent="0.25">
      <c r="A236"/>
      <c r="B236"/>
      <c r="C236"/>
      <c r="D236" s="106"/>
      <c r="E236" s="106"/>
      <c r="F236" s="106"/>
      <c r="G236" s="106"/>
      <c r="H236" s="106"/>
      <c r="J236" s="68">
        <f>IFERROR(VLOOKUP(A236,jan!A:H,8,0),0)</f>
        <v>0</v>
      </c>
      <c r="K236" s="70">
        <f t="shared" si="6"/>
        <v>0</v>
      </c>
      <c r="M236" s="1" t="e">
        <f>VLOOKUP(B236,Ref.!I:K,3,0)</f>
        <v>#N/A</v>
      </c>
      <c r="N236" s="1">
        <f t="shared" si="7"/>
        <v>0</v>
      </c>
    </row>
    <row r="237" spans="1:14" x14ac:dyDescent="0.25">
      <c r="A237"/>
      <c r="B237"/>
      <c r="C237"/>
      <c r="D237" s="106"/>
      <c r="E237" s="106"/>
      <c r="F237" s="106"/>
      <c r="G237" s="106"/>
      <c r="H237" s="106"/>
      <c r="J237" s="68">
        <f>IFERROR(VLOOKUP(A237,jan!A:H,8,0),0)</f>
        <v>0</v>
      </c>
      <c r="K237" s="70">
        <f t="shared" si="6"/>
        <v>0</v>
      </c>
      <c r="M237" s="1" t="e">
        <f>VLOOKUP(B237,Ref.!I:K,3,0)</f>
        <v>#N/A</v>
      </c>
      <c r="N237" s="1">
        <f t="shared" si="7"/>
        <v>0</v>
      </c>
    </row>
    <row r="238" spans="1:14" x14ac:dyDescent="0.25">
      <c r="A238"/>
      <c r="B238"/>
      <c r="C238"/>
      <c r="D238" s="106"/>
      <c r="E238" s="106"/>
      <c r="F238" s="106"/>
      <c r="G238" s="106"/>
      <c r="H238" s="106"/>
      <c r="J238" s="68">
        <f>IFERROR(VLOOKUP(A238,jan!A:H,8,0),0)</f>
        <v>0</v>
      </c>
      <c r="K238" s="70">
        <f t="shared" si="6"/>
        <v>0</v>
      </c>
      <c r="M238" s="1" t="e">
        <f>VLOOKUP(B238,Ref.!I:K,3,0)</f>
        <v>#N/A</v>
      </c>
      <c r="N238" s="1">
        <f t="shared" si="7"/>
        <v>0</v>
      </c>
    </row>
    <row r="239" spans="1:14" x14ac:dyDescent="0.25">
      <c r="A239"/>
      <c r="B239"/>
      <c r="C239"/>
      <c r="D239" s="106"/>
      <c r="E239" s="106"/>
      <c r="F239" s="106"/>
      <c r="G239" s="106"/>
      <c r="H239" s="106"/>
      <c r="J239" s="68">
        <f>IFERROR(VLOOKUP(A239,jan!A:H,8,0),0)</f>
        <v>0</v>
      </c>
      <c r="K239" s="70">
        <f t="shared" si="6"/>
        <v>0</v>
      </c>
      <c r="M239" s="1" t="e">
        <f>VLOOKUP(B239,Ref.!I:K,3,0)</f>
        <v>#N/A</v>
      </c>
      <c r="N239" s="1">
        <f t="shared" si="7"/>
        <v>0</v>
      </c>
    </row>
    <row r="240" spans="1:14" x14ac:dyDescent="0.25">
      <c r="A240"/>
      <c r="B240"/>
      <c r="C240"/>
      <c r="D240" s="106"/>
      <c r="E240" s="106"/>
      <c r="F240" s="106"/>
      <c r="G240" s="106"/>
      <c r="H240" s="106"/>
      <c r="J240" s="68">
        <f>IFERROR(VLOOKUP(A240,jan!A:H,8,0),0)</f>
        <v>0</v>
      </c>
      <c r="K240" s="70">
        <f t="shared" si="6"/>
        <v>0</v>
      </c>
      <c r="M240" s="1" t="e">
        <f>VLOOKUP(B240,Ref.!I:K,3,0)</f>
        <v>#N/A</v>
      </c>
      <c r="N240" s="1">
        <f t="shared" si="7"/>
        <v>0</v>
      </c>
    </row>
    <row r="241" spans="1:14" x14ac:dyDescent="0.25">
      <c r="A241"/>
      <c r="B241"/>
      <c r="C241"/>
      <c r="D241" s="106"/>
      <c r="E241" s="106"/>
      <c r="F241" s="106"/>
      <c r="G241" s="106"/>
      <c r="H241" s="106"/>
      <c r="J241" s="68">
        <f>IFERROR(VLOOKUP(A241,jan!A:H,8,0),0)</f>
        <v>0</v>
      </c>
      <c r="K241" s="70">
        <f t="shared" si="6"/>
        <v>0</v>
      </c>
      <c r="M241" s="1" t="e">
        <f>VLOOKUP(B241,Ref.!I:K,3,0)</f>
        <v>#N/A</v>
      </c>
      <c r="N241" s="1">
        <f t="shared" si="7"/>
        <v>0</v>
      </c>
    </row>
    <row r="242" spans="1:14" x14ac:dyDescent="0.25">
      <c r="A242"/>
      <c r="B242"/>
      <c r="C242"/>
      <c r="D242" s="106"/>
      <c r="E242" s="106"/>
      <c r="F242" s="106"/>
      <c r="G242" s="106"/>
      <c r="H242" s="106"/>
      <c r="J242" s="68">
        <f>IFERROR(VLOOKUP(A242,jan!A:H,8,0),0)</f>
        <v>0</v>
      </c>
      <c r="K242" s="70">
        <f t="shared" si="6"/>
        <v>0</v>
      </c>
      <c r="M242" s="1" t="e">
        <f>VLOOKUP(B242,Ref.!I:K,3,0)</f>
        <v>#N/A</v>
      </c>
      <c r="N242" s="1">
        <f t="shared" si="7"/>
        <v>0</v>
      </c>
    </row>
    <row r="243" spans="1:14" x14ac:dyDescent="0.25">
      <c r="A243"/>
      <c r="B243"/>
      <c r="C243"/>
      <c r="D243" s="106"/>
      <c r="E243" s="106"/>
      <c r="F243" s="106"/>
      <c r="G243" s="106"/>
      <c r="H243" s="106"/>
      <c r="J243" s="68">
        <f>IFERROR(VLOOKUP(A243,jan!A:H,8,0),0)</f>
        <v>0</v>
      </c>
      <c r="K243" s="70">
        <f t="shared" si="6"/>
        <v>0</v>
      </c>
      <c r="M243" s="1" t="e">
        <f>VLOOKUP(B243,Ref.!I:K,3,0)</f>
        <v>#N/A</v>
      </c>
      <c r="N243" s="1">
        <f t="shared" si="7"/>
        <v>0</v>
      </c>
    </row>
    <row r="244" spans="1:14" x14ac:dyDescent="0.25">
      <c r="A244"/>
      <c r="B244"/>
      <c r="C244"/>
      <c r="D244" s="106"/>
      <c r="E244" s="106"/>
      <c r="F244" s="106"/>
      <c r="G244" s="106"/>
      <c r="H244" s="106"/>
      <c r="J244" s="68">
        <f>IFERROR(VLOOKUP(A244,jan!A:H,8,0),0)</f>
        <v>0</v>
      </c>
      <c r="K244" s="70">
        <f t="shared" si="6"/>
        <v>0</v>
      </c>
      <c r="M244" s="1" t="e">
        <f>VLOOKUP(B244,Ref.!I:K,3,0)</f>
        <v>#N/A</v>
      </c>
      <c r="N244" s="1">
        <f t="shared" si="7"/>
        <v>0</v>
      </c>
    </row>
    <row r="245" spans="1:14" x14ac:dyDescent="0.25">
      <c r="A245"/>
      <c r="B245"/>
      <c r="C245"/>
      <c r="D245" s="106"/>
      <c r="E245" s="106"/>
      <c r="F245" s="106"/>
      <c r="G245" s="106"/>
      <c r="H245" s="106"/>
      <c r="J245" s="68">
        <f>IFERROR(VLOOKUP(A245,jan!A:H,8,0),0)</f>
        <v>0</v>
      </c>
      <c r="K245" s="70">
        <f t="shared" si="6"/>
        <v>0</v>
      </c>
      <c r="M245" s="1" t="e">
        <f>VLOOKUP(B245,Ref.!I:K,3,0)</f>
        <v>#N/A</v>
      </c>
      <c r="N245" s="1">
        <f t="shared" si="7"/>
        <v>0</v>
      </c>
    </row>
    <row r="246" spans="1:14" x14ac:dyDescent="0.25">
      <c r="A246"/>
      <c r="B246"/>
      <c r="C246"/>
      <c r="D246" s="106"/>
      <c r="E246" s="106"/>
      <c r="F246" s="106"/>
      <c r="G246" s="106"/>
      <c r="H246" s="106"/>
      <c r="J246" s="68">
        <f>IFERROR(VLOOKUP(A246,jan!A:H,8,0),0)</f>
        <v>0</v>
      </c>
      <c r="K246" s="70">
        <f t="shared" si="6"/>
        <v>0</v>
      </c>
      <c r="M246" s="1" t="e">
        <f>VLOOKUP(B246,Ref.!I:K,3,0)</f>
        <v>#N/A</v>
      </c>
      <c r="N246" s="1">
        <f t="shared" si="7"/>
        <v>0</v>
      </c>
    </row>
    <row r="247" spans="1:14" x14ac:dyDescent="0.25">
      <c r="A247"/>
      <c r="B247"/>
      <c r="C247"/>
      <c r="D247" s="106"/>
      <c r="E247" s="106"/>
      <c r="F247" s="106"/>
      <c r="G247" s="106"/>
      <c r="H247" s="106"/>
      <c r="J247" s="68">
        <f>IFERROR(VLOOKUP(A247,jan!A:H,8,0),0)</f>
        <v>0</v>
      </c>
      <c r="K247" s="70">
        <f t="shared" si="6"/>
        <v>0</v>
      </c>
      <c r="M247" s="1" t="e">
        <f>VLOOKUP(B247,Ref.!I:K,3,0)</f>
        <v>#N/A</v>
      </c>
      <c r="N247" s="1">
        <f t="shared" si="7"/>
        <v>0</v>
      </c>
    </row>
    <row r="248" spans="1:14" x14ac:dyDescent="0.25">
      <c r="A248"/>
      <c r="B248"/>
      <c r="C248"/>
      <c r="D248" s="106"/>
      <c r="E248" s="106"/>
      <c r="F248" s="106"/>
      <c r="G248" s="106"/>
      <c r="H248" s="106"/>
      <c r="J248" s="68">
        <f>IFERROR(VLOOKUP(A248,jan!A:H,8,0),0)</f>
        <v>0</v>
      </c>
      <c r="K248" s="70">
        <f t="shared" si="6"/>
        <v>0</v>
      </c>
      <c r="M248" s="1" t="e">
        <f>VLOOKUP(B248,Ref.!I:K,3,0)</f>
        <v>#N/A</v>
      </c>
      <c r="N248" s="1">
        <f t="shared" si="7"/>
        <v>0</v>
      </c>
    </row>
    <row r="249" spans="1:14" x14ac:dyDescent="0.25">
      <c r="A249"/>
      <c r="B249"/>
      <c r="C249"/>
      <c r="D249" s="106"/>
      <c r="E249" s="106"/>
      <c r="F249" s="106"/>
      <c r="G249" s="106"/>
      <c r="H249" s="106"/>
      <c r="J249" s="68">
        <f>IFERROR(VLOOKUP(A249,jan!A:H,8,0),0)</f>
        <v>0</v>
      </c>
      <c r="K249" s="70">
        <f t="shared" si="6"/>
        <v>0</v>
      </c>
      <c r="M249" s="1" t="e">
        <f>VLOOKUP(B249,Ref.!I:K,3,0)</f>
        <v>#N/A</v>
      </c>
      <c r="N249" s="1">
        <f t="shared" si="7"/>
        <v>0</v>
      </c>
    </row>
    <row r="250" spans="1:14" x14ac:dyDescent="0.25">
      <c r="A250"/>
      <c r="B250"/>
      <c r="C250"/>
      <c r="D250" s="106"/>
      <c r="E250" s="106"/>
      <c r="F250" s="106"/>
      <c r="G250" s="106"/>
      <c r="H250" s="106"/>
      <c r="J250" s="68">
        <f>IFERROR(VLOOKUP(A250,jan!A:H,8,0),0)</f>
        <v>0</v>
      </c>
      <c r="K250" s="70">
        <f t="shared" si="6"/>
        <v>0</v>
      </c>
      <c r="M250" s="1" t="e">
        <f>VLOOKUP(B250,Ref.!I:K,3,0)</f>
        <v>#N/A</v>
      </c>
      <c r="N250" s="1">
        <f t="shared" si="7"/>
        <v>0</v>
      </c>
    </row>
    <row r="251" spans="1:14" x14ac:dyDescent="0.25">
      <c r="A251"/>
      <c r="B251"/>
      <c r="C251"/>
      <c r="D251" s="106"/>
      <c r="E251" s="106"/>
      <c r="F251" s="106"/>
      <c r="G251" s="106"/>
      <c r="H251" s="106"/>
      <c r="J251" s="68">
        <f>IFERROR(VLOOKUP(A251,jan!A:H,8,0),0)</f>
        <v>0</v>
      </c>
      <c r="K251" s="70">
        <f t="shared" si="6"/>
        <v>0</v>
      </c>
      <c r="M251" s="1" t="e">
        <f>VLOOKUP(B251,Ref.!I:K,3,0)</f>
        <v>#N/A</v>
      </c>
      <c r="N251" s="1">
        <f t="shared" si="7"/>
        <v>0</v>
      </c>
    </row>
    <row r="252" spans="1:14" x14ac:dyDescent="0.25">
      <c r="A252"/>
      <c r="B252"/>
      <c r="C252"/>
      <c r="D252" s="106"/>
      <c r="E252" s="106"/>
      <c r="F252" s="106"/>
      <c r="G252" s="106"/>
      <c r="H252" s="106"/>
      <c r="J252" s="68">
        <f>IFERROR(VLOOKUP(A252,jan!A:H,8,0),0)</f>
        <v>0</v>
      </c>
      <c r="K252" s="70">
        <f t="shared" si="6"/>
        <v>0</v>
      </c>
      <c r="M252" s="1" t="e">
        <f>VLOOKUP(B252,Ref.!I:K,3,0)</f>
        <v>#N/A</v>
      </c>
      <c r="N252" s="1">
        <f t="shared" si="7"/>
        <v>0</v>
      </c>
    </row>
    <row r="253" spans="1:14" x14ac:dyDescent="0.25">
      <c r="A253"/>
      <c r="B253"/>
      <c r="C253"/>
      <c r="D253" s="106"/>
      <c r="E253" s="106"/>
      <c r="F253" s="106"/>
      <c r="G253" s="106"/>
      <c r="H253" s="106"/>
      <c r="J253" s="68">
        <f>IFERROR(VLOOKUP(A253,jan!A:H,8,0),0)</f>
        <v>0</v>
      </c>
      <c r="K253" s="70">
        <f t="shared" si="6"/>
        <v>0</v>
      </c>
      <c r="M253" s="1" t="e">
        <f>VLOOKUP(B253,Ref.!I:K,3,0)</f>
        <v>#N/A</v>
      </c>
      <c r="N253" s="1">
        <f t="shared" si="7"/>
        <v>0</v>
      </c>
    </row>
    <row r="254" spans="1:14" x14ac:dyDescent="0.25">
      <c r="A254"/>
      <c r="B254"/>
      <c r="C254"/>
      <c r="D254" s="106"/>
      <c r="E254" s="106"/>
      <c r="F254" s="106"/>
      <c r="G254" s="106"/>
      <c r="H254" s="106"/>
      <c r="J254" s="68">
        <f>IFERROR(VLOOKUP(A254,jan!A:H,8,0),0)</f>
        <v>0</v>
      </c>
      <c r="K254" s="70">
        <f t="shared" si="6"/>
        <v>0</v>
      </c>
      <c r="M254" s="1" t="e">
        <f>VLOOKUP(B254,Ref.!I:K,3,0)</f>
        <v>#N/A</v>
      </c>
      <c r="N254" s="1">
        <f t="shared" si="7"/>
        <v>0</v>
      </c>
    </row>
    <row r="255" spans="1:14" x14ac:dyDescent="0.25">
      <c r="A255"/>
      <c r="B255"/>
      <c r="C255"/>
      <c r="D255" s="106"/>
      <c r="E255" s="106"/>
      <c r="F255" s="106"/>
      <c r="G255" s="106"/>
      <c r="H255" s="106"/>
      <c r="J255" s="68">
        <f>IFERROR(VLOOKUP(A255,jan!A:H,8,0),0)</f>
        <v>0</v>
      </c>
      <c r="K255" s="70">
        <f t="shared" si="6"/>
        <v>0</v>
      </c>
      <c r="M255" s="1" t="e">
        <f>VLOOKUP(B255,Ref.!I:K,3,0)</f>
        <v>#N/A</v>
      </c>
      <c r="N255" s="1">
        <f t="shared" si="7"/>
        <v>0</v>
      </c>
    </row>
    <row r="256" spans="1:14" x14ac:dyDescent="0.25">
      <c r="A256"/>
      <c r="B256"/>
      <c r="C256"/>
      <c r="D256" s="106"/>
      <c r="E256" s="106"/>
      <c r="F256" s="106"/>
      <c r="G256" s="106"/>
      <c r="H256" s="106"/>
      <c r="J256" s="68">
        <f>IFERROR(VLOOKUP(A256,jan!A:H,8,0),0)</f>
        <v>0</v>
      </c>
      <c r="K256" s="70">
        <f t="shared" si="6"/>
        <v>0</v>
      </c>
      <c r="M256" s="1" t="e">
        <f>VLOOKUP(B256,Ref.!I:K,3,0)</f>
        <v>#N/A</v>
      </c>
      <c r="N256" s="1">
        <f t="shared" si="7"/>
        <v>0</v>
      </c>
    </row>
    <row r="257" spans="1:14" x14ac:dyDescent="0.25">
      <c r="A257"/>
      <c r="B257"/>
      <c r="C257"/>
      <c r="D257" s="106"/>
      <c r="E257" s="106"/>
      <c r="F257" s="106"/>
      <c r="G257" s="106"/>
      <c r="H257" s="106"/>
      <c r="J257" s="68">
        <f>IFERROR(VLOOKUP(A257,jan!A:H,8,0),0)</f>
        <v>0</v>
      </c>
      <c r="K257" s="70">
        <f t="shared" si="6"/>
        <v>0</v>
      </c>
      <c r="M257" s="1" t="e">
        <f>VLOOKUP(B257,Ref.!I:K,3,0)</f>
        <v>#N/A</v>
      </c>
      <c r="N257" s="1">
        <f t="shared" si="7"/>
        <v>0</v>
      </c>
    </row>
    <row r="258" spans="1:14" x14ac:dyDescent="0.25">
      <c r="A258"/>
      <c r="B258"/>
      <c r="C258"/>
      <c r="D258" s="106"/>
      <c r="E258" s="106"/>
      <c r="F258" s="106"/>
      <c r="G258" s="106"/>
      <c r="H258" s="106"/>
      <c r="J258" s="68">
        <f>IFERROR(VLOOKUP(A258,jan!A:H,8,0),0)</f>
        <v>0</v>
      </c>
      <c r="K258" s="70">
        <f t="shared" si="6"/>
        <v>0</v>
      </c>
      <c r="M258" s="1" t="e">
        <f>VLOOKUP(B258,Ref.!I:K,3,0)</f>
        <v>#N/A</v>
      </c>
      <c r="N258" s="1">
        <f t="shared" si="7"/>
        <v>0</v>
      </c>
    </row>
    <row r="259" spans="1:14" x14ac:dyDescent="0.25">
      <c r="A259"/>
      <c r="B259"/>
      <c r="C259"/>
      <c r="D259" s="106"/>
      <c r="E259" s="106"/>
      <c r="F259" s="106"/>
      <c r="G259" s="106"/>
      <c r="H259" s="106"/>
      <c r="J259" s="68">
        <f>IFERROR(VLOOKUP(A259,jan!A:H,8,0),0)</f>
        <v>0</v>
      </c>
      <c r="K259" s="70">
        <f t="shared" ref="K259:K272" si="8">D259-J259</f>
        <v>0</v>
      </c>
      <c r="M259" s="1" t="e">
        <f>VLOOKUP(B259,Ref.!I:K,3,0)</f>
        <v>#N/A</v>
      </c>
      <c r="N259" s="1">
        <f t="shared" ref="N259:N273" si="9">LEN(A259)</f>
        <v>0</v>
      </c>
    </row>
    <row r="260" spans="1:14" x14ac:dyDescent="0.25">
      <c r="A260"/>
      <c r="B260"/>
      <c r="C260"/>
      <c r="D260" s="106"/>
      <c r="E260" s="106"/>
      <c r="F260" s="106"/>
      <c r="G260" s="106"/>
      <c r="H260" s="106"/>
      <c r="J260" s="68">
        <f>IFERROR(VLOOKUP(A260,jan!A:H,8,0),0)</f>
        <v>0</v>
      </c>
      <c r="K260" s="70">
        <f t="shared" si="8"/>
        <v>0</v>
      </c>
      <c r="M260" s="1" t="e">
        <f>VLOOKUP(B260,Ref.!I:K,3,0)</f>
        <v>#N/A</v>
      </c>
      <c r="N260" s="1">
        <f t="shared" si="9"/>
        <v>0</v>
      </c>
    </row>
    <row r="261" spans="1:14" x14ac:dyDescent="0.25">
      <c r="A261"/>
      <c r="B261"/>
      <c r="C261"/>
      <c r="D261" s="106"/>
      <c r="E261" s="106"/>
      <c r="F261" s="106"/>
      <c r="G261" s="106"/>
      <c r="H261" s="106"/>
      <c r="J261" s="68">
        <f>IFERROR(VLOOKUP(A261,jan!A:H,8,0),0)</f>
        <v>0</v>
      </c>
      <c r="K261" s="70">
        <f t="shared" si="8"/>
        <v>0</v>
      </c>
      <c r="M261" s="1" t="e">
        <f>VLOOKUP(B261,Ref.!I:K,3,0)</f>
        <v>#N/A</v>
      </c>
      <c r="N261" s="1">
        <f t="shared" si="9"/>
        <v>0</v>
      </c>
    </row>
    <row r="262" spans="1:14" x14ac:dyDescent="0.25">
      <c r="A262"/>
      <c r="B262"/>
      <c r="C262"/>
      <c r="D262" s="106"/>
      <c r="E262" s="106"/>
      <c r="F262" s="106"/>
      <c r="G262" s="106"/>
      <c r="H262" s="106"/>
      <c r="J262" s="68">
        <f>IFERROR(VLOOKUP(A262,jan!A:H,8,0),0)</f>
        <v>0</v>
      </c>
      <c r="K262" s="70">
        <f t="shared" si="8"/>
        <v>0</v>
      </c>
      <c r="M262" s="1" t="e">
        <f>VLOOKUP(B262,Ref.!I:K,3,0)</f>
        <v>#N/A</v>
      </c>
      <c r="N262" s="1">
        <f t="shared" si="9"/>
        <v>0</v>
      </c>
    </row>
    <row r="263" spans="1:14" x14ac:dyDescent="0.25">
      <c r="A263"/>
      <c r="B263"/>
      <c r="C263"/>
      <c r="D263" s="106"/>
      <c r="E263" s="106"/>
      <c r="F263" s="106"/>
      <c r="G263" s="106"/>
      <c r="H263" s="106"/>
      <c r="J263" s="68">
        <f>IFERROR(VLOOKUP(A263,jan!A:H,8,0),0)</f>
        <v>0</v>
      </c>
      <c r="K263" s="70">
        <f t="shared" si="8"/>
        <v>0</v>
      </c>
      <c r="M263" s="1" t="e">
        <f>VLOOKUP(B263,Ref.!I:K,3,0)</f>
        <v>#N/A</v>
      </c>
      <c r="N263" s="1">
        <f t="shared" si="9"/>
        <v>0</v>
      </c>
    </row>
    <row r="264" spans="1:14" x14ac:dyDescent="0.25">
      <c r="A264"/>
      <c r="B264"/>
      <c r="C264"/>
      <c r="D264" s="106"/>
      <c r="E264" s="106"/>
      <c r="F264" s="106"/>
      <c r="G264" s="106"/>
      <c r="H264" s="106"/>
      <c r="J264" s="68">
        <f>IFERROR(VLOOKUP(A264,jan!A:H,8,0),0)</f>
        <v>0</v>
      </c>
      <c r="K264" s="70">
        <f t="shared" si="8"/>
        <v>0</v>
      </c>
      <c r="M264" s="1" t="e">
        <f>VLOOKUP(B264,Ref.!I:K,3,0)</f>
        <v>#N/A</v>
      </c>
      <c r="N264" s="1">
        <f t="shared" si="9"/>
        <v>0</v>
      </c>
    </row>
    <row r="265" spans="1:14" x14ac:dyDescent="0.25">
      <c r="A265"/>
      <c r="B265"/>
      <c r="C265"/>
      <c r="D265" s="106"/>
      <c r="E265" s="106"/>
      <c r="F265" s="106"/>
      <c r="G265" s="106"/>
      <c r="H265" s="106"/>
      <c r="J265" s="68">
        <f>IFERROR(VLOOKUP(A265,jan!A:H,8,0),0)</f>
        <v>0</v>
      </c>
      <c r="K265" s="70">
        <f t="shared" si="8"/>
        <v>0</v>
      </c>
      <c r="M265" s="1" t="e">
        <f>VLOOKUP(B265,Ref.!I:K,3,0)</f>
        <v>#N/A</v>
      </c>
      <c r="N265" s="1">
        <f t="shared" si="9"/>
        <v>0</v>
      </c>
    </row>
    <row r="266" spans="1:14" x14ac:dyDescent="0.25">
      <c r="A266"/>
      <c r="B266"/>
      <c r="C266"/>
      <c r="D266" s="106"/>
      <c r="E266" s="106"/>
      <c r="F266" s="106"/>
      <c r="G266" s="106"/>
      <c r="H266" s="106"/>
      <c r="J266" s="68">
        <f>IFERROR(VLOOKUP(A266,jan!A:H,8,0),0)</f>
        <v>0</v>
      </c>
      <c r="K266" s="70">
        <f t="shared" si="8"/>
        <v>0</v>
      </c>
      <c r="M266" s="1" t="e">
        <f>VLOOKUP(B266,Ref.!I:K,3,0)</f>
        <v>#N/A</v>
      </c>
      <c r="N266" s="1">
        <f t="shared" si="9"/>
        <v>0</v>
      </c>
    </row>
    <row r="267" spans="1:14" x14ac:dyDescent="0.25">
      <c r="A267"/>
      <c r="B267"/>
      <c r="C267"/>
      <c r="D267" s="106"/>
      <c r="E267" s="106"/>
      <c r="F267" s="106"/>
      <c r="G267" s="106"/>
      <c r="H267" s="106"/>
      <c r="J267" s="68">
        <f>IFERROR(VLOOKUP(A267,jan!A:H,8,0),0)</f>
        <v>0</v>
      </c>
      <c r="K267" s="70">
        <f t="shared" si="8"/>
        <v>0</v>
      </c>
      <c r="M267" s="1" t="e">
        <f>VLOOKUP(B267,Ref.!I:K,3,0)</f>
        <v>#N/A</v>
      </c>
      <c r="N267" s="1">
        <f t="shared" si="9"/>
        <v>0</v>
      </c>
    </row>
    <row r="268" spans="1:14" x14ac:dyDescent="0.25">
      <c r="A268"/>
      <c r="B268"/>
      <c r="C268"/>
      <c r="D268" s="106"/>
      <c r="E268" s="106"/>
      <c r="F268" s="106"/>
      <c r="G268" s="106"/>
      <c r="H268" s="106"/>
      <c r="J268" s="68">
        <f>IFERROR(VLOOKUP(A268,jan!A:H,8,0),0)</f>
        <v>0</v>
      </c>
      <c r="K268" s="70">
        <f t="shared" si="8"/>
        <v>0</v>
      </c>
      <c r="M268" s="1" t="e">
        <f>VLOOKUP(B268,Ref.!I:K,3,0)</f>
        <v>#N/A</v>
      </c>
      <c r="N268" s="1">
        <f t="shared" si="9"/>
        <v>0</v>
      </c>
    </row>
    <row r="269" spans="1:14" x14ac:dyDescent="0.25">
      <c r="A269"/>
      <c r="B269"/>
      <c r="C269"/>
      <c r="D269" s="106"/>
      <c r="E269" s="106"/>
      <c r="F269" s="106"/>
      <c r="G269" s="106"/>
      <c r="H269" s="106"/>
      <c r="J269" s="68">
        <f>IFERROR(VLOOKUP(A269,jan!A:H,8,0),0)</f>
        <v>0</v>
      </c>
      <c r="K269" s="70">
        <f t="shared" si="8"/>
        <v>0</v>
      </c>
      <c r="M269" s="1" t="e">
        <f>VLOOKUP(B269,Ref.!I:K,3,0)</f>
        <v>#N/A</v>
      </c>
      <c r="N269" s="1">
        <f t="shared" si="9"/>
        <v>0</v>
      </c>
    </row>
    <row r="270" spans="1:14" x14ac:dyDescent="0.25">
      <c r="A270"/>
      <c r="B270"/>
      <c r="C270"/>
      <c r="D270" s="106"/>
      <c r="E270" s="106"/>
      <c r="F270" s="106"/>
      <c r="G270" s="106"/>
      <c r="H270" s="106"/>
      <c r="J270" s="68">
        <f>IFERROR(VLOOKUP(A270,jan!A:H,8,0),0)</f>
        <v>0</v>
      </c>
      <c r="K270" s="70">
        <f t="shared" si="8"/>
        <v>0</v>
      </c>
      <c r="M270" s="1" t="e">
        <f>VLOOKUP(B270,Ref.!I:K,3,0)</f>
        <v>#N/A</v>
      </c>
      <c r="N270" s="1">
        <f t="shared" si="9"/>
        <v>0</v>
      </c>
    </row>
    <row r="271" spans="1:14" x14ac:dyDescent="0.25">
      <c r="A271"/>
      <c r="B271"/>
      <c r="C271"/>
      <c r="D271" s="106"/>
      <c r="E271" s="106"/>
      <c r="F271" s="106"/>
      <c r="G271" s="106"/>
      <c r="H271" s="106"/>
      <c r="J271" s="68">
        <f>IFERROR(VLOOKUP(A271,jan!A:H,8,0),0)</f>
        <v>0</v>
      </c>
      <c r="K271" s="70">
        <f t="shared" si="8"/>
        <v>0</v>
      </c>
      <c r="M271" s="1" t="e">
        <f>VLOOKUP(B271,Ref.!I:K,3,0)</f>
        <v>#N/A</v>
      </c>
      <c r="N271" s="1">
        <f t="shared" si="9"/>
        <v>0</v>
      </c>
    </row>
    <row r="272" spans="1:14" x14ac:dyDescent="0.25">
      <c r="A272"/>
      <c r="B272"/>
      <c r="C272"/>
      <c r="D272" s="106"/>
      <c r="E272" s="106"/>
      <c r="F272" s="106"/>
      <c r="G272" s="106"/>
      <c r="H272" s="106"/>
      <c r="J272" s="68">
        <f>IFERROR(VLOOKUP(A272,jan!A:H,8,0),0)</f>
        <v>0</v>
      </c>
      <c r="K272" s="70">
        <f t="shared" si="8"/>
        <v>0</v>
      </c>
      <c r="M272" s="1" t="e">
        <f>VLOOKUP(B272,Ref.!I:K,3,0)</f>
        <v>#N/A</v>
      </c>
      <c r="N272" s="1">
        <f t="shared" si="9"/>
        <v>0</v>
      </c>
    </row>
    <row r="273" spans="1:14" x14ac:dyDescent="0.25">
      <c r="A273"/>
      <c r="B273"/>
      <c r="C273"/>
      <c r="D273" s="106"/>
      <c r="E273" s="106"/>
      <c r="F273" s="106"/>
      <c r="G273" s="106"/>
      <c r="H273" s="106"/>
      <c r="J273" s="68"/>
      <c r="K273" s="70"/>
      <c r="M273" s="1" t="e">
        <f>VLOOKUP(B273,Ref.!I:K,3,0)</f>
        <v>#N/A</v>
      </c>
      <c r="N273" s="1">
        <f t="shared" si="9"/>
        <v>0</v>
      </c>
    </row>
    <row r="274" spans="1:14" x14ac:dyDescent="0.25">
      <c r="A274"/>
      <c r="B274"/>
      <c r="C274"/>
      <c r="D274" s="106"/>
      <c r="E274" s="106"/>
      <c r="F274" s="106"/>
      <c r="G274" s="106"/>
      <c r="H274" s="106"/>
    </row>
    <row r="275" spans="1:14" x14ac:dyDescent="0.25">
      <c r="A275"/>
      <c r="B275"/>
      <c r="C275"/>
      <c r="D275" s="106"/>
      <c r="E275" s="106"/>
      <c r="F275" s="106"/>
      <c r="G275" s="106"/>
      <c r="H275" s="106"/>
    </row>
    <row r="276" spans="1:14" x14ac:dyDescent="0.25">
      <c r="A276"/>
      <c r="B276"/>
      <c r="C276"/>
      <c r="D276" s="106"/>
      <c r="E276" s="106"/>
      <c r="F276" s="106"/>
      <c r="G276" s="106"/>
      <c r="H276" s="106"/>
    </row>
    <row r="277" spans="1:14" x14ac:dyDescent="0.25">
      <c r="A277"/>
      <c r="B277"/>
      <c r="C277"/>
      <c r="D277" s="106"/>
      <c r="E277" s="106"/>
      <c r="F277" s="106"/>
      <c r="G277" s="106"/>
      <c r="H277" s="106"/>
    </row>
    <row r="278" spans="1:14" x14ac:dyDescent="0.25">
      <c r="A278"/>
      <c r="B278"/>
      <c r="C278"/>
      <c r="D278" s="106"/>
      <c r="E278" s="106"/>
      <c r="F278" s="106"/>
      <c r="G278" s="106"/>
      <c r="H278" s="106"/>
    </row>
  </sheetData>
  <autoFilter ref="A1:Y279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2"/>
  <sheetViews>
    <sheetView workbookViewId="0">
      <pane ySplit="1" topLeftCell="A239" activePane="bottomLeft" state="frozen"/>
      <selection activeCell="A2" sqref="A2"/>
      <selection pane="bottomLeft" activeCell="A2" sqref="A2"/>
    </sheetView>
  </sheetViews>
  <sheetFormatPr defaultRowHeight="15" x14ac:dyDescent="0.25"/>
  <cols>
    <col min="1" max="1" width="15.140625" style="1" bestFit="1" customWidth="1"/>
    <col min="2" max="2" width="9.85546875" style="1" bestFit="1" customWidth="1"/>
    <col min="3" max="3" width="85" style="1" bestFit="1" customWidth="1"/>
    <col min="4" max="6" width="15.28515625" style="68" bestFit="1" customWidth="1"/>
    <col min="7" max="7" width="14.85546875" style="68" bestFit="1" customWidth="1"/>
    <col min="8" max="8" width="15.28515625" style="68" bestFit="1" customWidth="1"/>
    <col min="9" max="9" width="2" style="1" bestFit="1" customWidth="1"/>
    <col min="10" max="10" width="15.28515625" style="1" bestFit="1" customWidth="1"/>
    <col min="11" max="11" width="7" style="1" bestFit="1" customWidth="1"/>
    <col min="12" max="12" width="9.140625" style="1"/>
    <col min="13" max="13" width="41" style="1" bestFit="1" customWidth="1"/>
    <col min="14" max="14" width="7" style="1" bestFit="1" customWidth="1"/>
    <col min="15" max="15" width="14.85546875" style="68" bestFit="1" customWidth="1"/>
    <col min="16" max="16384" width="9.140625" style="1"/>
  </cols>
  <sheetData>
    <row r="1" spans="1:25" s="4" customFormat="1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4" t="s">
        <v>317</v>
      </c>
      <c r="J1" s="4" t="s">
        <v>317</v>
      </c>
      <c r="K1" s="4" t="s">
        <v>317</v>
      </c>
      <c r="L1" s="4" t="s">
        <v>317</v>
      </c>
      <c r="M1" s="4" t="s">
        <v>315</v>
      </c>
      <c r="N1" s="2" t="s">
        <v>316</v>
      </c>
      <c r="O1" s="5"/>
      <c r="P1" s="4" t="s">
        <v>317</v>
      </c>
      <c r="Q1" s="4" t="s">
        <v>317</v>
      </c>
      <c r="R1" s="4" t="s">
        <v>317</v>
      </c>
      <c r="S1" s="4" t="s">
        <v>317</v>
      </c>
      <c r="T1" s="4" t="s">
        <v>317</v>
      </c>
      <c r="U1" s="4" t="s">
        <v>317</v>
      </c>
      <c r="V1" s="4" t="s">
        <v>317</v>
      </c>
      <c r="W1" s="4" t="s">
        <v>317</v>
      </c>
      <c r="X1" s="4" t="s">
        <v>317</v>
      </c>
      <c r="Y1" s="4" t="s">
        <v>317</v>
      </c>
    </row>
    <row r="2" spans="1:25" x14ac:dyDescent="0.25">
      <c r="A2"/>
      <c r="B2"/>
      <c r="C2"/>
      <c r="D2" s="108"/>
      <c r="E2" s="108"/>
      <c r="F2" s="108"/>
      <c r="G2" s="108"/>
      <c r="H2" s="108"/>
      <c r="J2" s="68">
        <f>IFERROR(VLOOKUP(A2,fev!A:H,8,0),0)</f>
        <v>0</v>
      </c>
      <c r="K2" s="70">
        <f t="shared" ref="K2:K65" si="0">D2-J2</f>
        <v>0</v>
      </c>
      <c r="M2" s="1" t="e">
        <f>VLOOKUP(B2,Ref.!I:K,3,0)</f>
        <v>#N/A</v>
      </c>
      <c r="N2" s="1">
        <f>LEN(A2)</f>
        <v>0</v>
      </c>
    </row>
    <row r="3" spans="1:25" x14ac:dyDescent="0.25">
      <c r="A3"/>
      <c r="B3"/>
      <c r="C3"/>
      <c r="D3" s="108"/>
      <c r="E3" s="108"/>
      <c r="F3" s="108"/>
      <c r="G3" s="108"/>
      <c r="H3" s="108"/>
      <c r="J3" s="68">
        <f>IFERROR(VLOOKUP(A3,fev!A:H,8,0),0)</f>
        <v>0</v>
      </c>
      <c r="K3" s="70">
        <f t="shared" si="0"/>
        <v>0</v>
      </c>
      <c r="M3" s="1" t="e">
        <f>VLOOKUP(B3,Ref.!I:K,3,0)</f>
        <v>#N/A</v>
      </c>
      <c r="N3" s="1">
        <f t="shared" ref="N3:N66" si="1">LEN(A3)</f>
        <v>0</v>
      </c>
    </row>
    <row r="4" spans="1:25" x14ac:dyDescent="0.25">
      <c r="A4"/>
      <c r="B4"/>
      <c r="C4"/>
      <c r="D4" s="108"/>
      <c r="E4" s="108"/>
      <c r="F4" s="108"/>
      <c r="G4" s="108"/>
      <c r="H4" s="108"/>
      <c r="J4" s="68">
        <f>IFERROR(VLOOKUP(A4,fev!A:H,8,0),0)</f>
        <v>0</v>
      </c>
      <c r="K4" s="70">
        <f t="shared" si="0"/>
        <v>0</v>
      </c>
      <c r="M4" s="1" t="e">
        <f>VLOOKUP(B4,Ref.!I:K,3,0)</f>
        <v>#N/A</v>
      </c>
      <c r="N4" s="1">
        <f t="shared" si="1"/>
        <v>0</v>
      </c>
    </row>
    <row r="5" spans="1:25" x14ac:dyDescent="0.25">
      <c r="A5"/>
      <c r="B5"/>
      <c r="C5"/>
      <c r="D5" s="108"/>
      <c r="E5" s="108"/>
      <c r="F5" s="108"/>
      <c r="G5" s="108"/>
      <c r="H5" s="108"/>
      <c r="J5" s="68">
        <f>IFERROR(VLOOKUP(A5,fev!A:H,8,0),0)</f>
        <v>0</v>
      </c>
      <c r="K5" s="70">
        <f t="shared" si="0"/>
        <v>0</v>
      </c>
      <c r="M5" s="1" t="e">
        <f>VLOOKUP(B5,Ref.!I:K,3,0)</f>
        <v>#N/A</v>
      </c>
      <c r="N5" s="1">
        <f t="shared" si="1"/>
        <v>0</v>
      </c>
    </row>
    <row r="6" spans="1:25" x14ac:dyDescent="0.25">
      <c r="A6"/>
      <c r="B6"/>
      <c r="C6"/>
      <c r="D6" s="108"/>
      <c r="E6" s="108"/>
      <c r="F6" s="108"/>
      <c r="G6"/>
      <c r="H6" s="108"/>
      <c r="J6" s="68">
        <f>IFERROR(VLOOKUP(A6,fev!A:H,8,0),0)</f>
        <v>0</v>
      </c>
      <c r="K6" s="70">
        <f t="shared" si="0"/>
        <v>0</v>
      </c>
      <c r="M6" s="1" t="e">
        <f>VLOOKUP(B6,Ref.!I:K,3,0)</f>
        <v>#N/A</v>
      </c>
      <c r="N6" s="1">
        <f t="shared" si="1"/>
        <v>0</v>
      </c>
    </row>
    <row r="7" spans="1:25" x14ac:dyDescent="0.25">
      <c r="A7"/>
      <c r="B7"/>
      <c r="C7"/>
      <c r="D7" s="108"/>
      <c r="E7" s="108"/>
      <c r="F7" s="108"/>
      <c r="G7"/>
      <c r="H7" s="108"/>
      <c r="J7" s="68">
        <f>IFERROR(VLOOKUP(A7,fev!A:H,8,0),0)</f>
        <v>0</v>
      </c>
      <c r="K7" s="70">
        <f t="shared" si="0"/>
        <v>0</v>
      </c>
      <c r="M7" s="1" t="e">
        <f>VLOOKUP(B7,Ref.!I:K,3,0)</f>
        <v>#N/A</v>
      </c>
      <c r="N7" s="1">
        <f t="shared" si="1"/>
        <v>0</v>
      </c>
    </row>
    <row r="8" spans="1:25" x14ac:dyDescent="0.25">
      <c r="A8"/>
      <c r="B8"/>
      <c r="C8"/>
      <c r="D8"/>
      <c r="E8" s="108"/>
      <c r="F8" s="108"/>
      <c r="G8"/>
      <c r="H8" s="108"/>
      <c r="J8" s="68">
        <f>IFERROR(VLOOKUP(A8,fev!A:H,8,0),0)</f>
        <v>0</v>
      </c>
      <c r="K8" s="70">
        <f t="shared" si="0"/>
        <v>0</v>
      </c>
      <c r="M8" s="1" t="e">
        <f>VLOOKUP(B8,Ref.!I:K,3,0)</f>
        <v>#N/A</v>
      </c>
      <c r="N8" s="1">
        <f t="shared" si="1"/>
        <v>0</v>
      </c>
    </row>
    <row r="9" spans="1:25" x14ac:dyDescent="0.25">
      <c r="A9"/>
      <c r="B9"/>
      <c r="C9"/>
      <c r="D9" s="108"/>
      <c r="E9" s="108"/>
      <c r="F9" s="108"/>
      <c r="G9"/>
      <c r="H9" s="108"/>
      <c r="J9" s="68">
        <f>IFERROR(VLOOKUP(A9,fev!A:H,8,0),0)</f>
        <v>0</v>
      </c>
      <c r="K9" s="70">
        <f t="shared" si="0"/>
        <v>0</v>
      </c>
      <c r="M9" s="1" t="e">
        <f>VLOOKUP(B9,Ref.!I:K,3,0)</f>
        <v>#N/A</v>
      </c>
      <c r="N9" s="1">
        <f t="shared" si="1"/>
        <v>0</v>
      </c>
    </row>
    <row r="10" spans="1:25" x14ac:dyDescent="0.25">
      <c r="A10"/>
      <c r="B10"/>
      <c r="C10"/>
      <c r="D10" s="108"/>
      <c r="E10" s="108"/>
      <c r="F10" s="108"/>
      <c r="G10"/>
      <c r="H10" s="108"/>
      <c r="J10" s="68">
        <f>IFERROR(VLOOKUP(A10,fev!A:H,8,0),0)</f>
        <v>0</v>
      </c>
      <c r="K10" s="70">
        <f t="shared" si="0"/>
        <v>0</v>
      </c>
      <c r="M10" s="1" t="e">
        <f>VLOOKUP(B10,Ref.!I:K,3,0)</f>
        <v>#N/A</v>
      </c>
      <c r="N10" s="1">
        <f t="shared" si="1"/>
        <v>0</v>
      </c>
    </row>
    <row r="11" spans="1:25" x14ac:dyDescent="0.25">
      <c r="A11"/>
      <c r="B11"/>
      <c r="C11"/>
      <c r="D11" s="108"/>
      <c r="E11" s="108"/>
      <c r="F11" s="108"/>
      <c r="G11" s="108"/>
      <c r="H11" s="108"/>
      <c r="J11" s="68">
        <f>IFERROR(VLOOKUP(A11,fev!A:H,8,0),0)</f>
        <v>0</v>
      </c>
      <c r="K11" s="70">
        <f t="shared" si="0"/>
        <v>0</v>
      </c>
      <c r="M11" s="1" t="e">
        <f>VLOOKUP(B11,Ref.!I:K,3,0)</f>
        <v>#N/A</v>
      </c>
      <c r="N11" s="1">
        <f t="shared" si="1"/>
        <v>0</v>
      </c>
    </row>
    <row r="12" spans="1:25" x14ac:dyDescent="0.25">
      <c r="A12"/>
      <c r="B12"/>
      <c r="C12"/>
      <c r="D12" s="108"/>
      <c r="E12" s="108"/>
      <c r="F12" s="108"/>
      <c r="G12" s="108"/>
      <c r="H12" s="108"/>
      <c r="J12" s="68">
        <f>IFERROR(VLOOKUP(A12,fev!A:H,8,0),0)</f>
        <v>0</v>
      </c>
      <c r="K12" s="70">
        <f t="shared" si="0"/>
        <v>0</v>
      </c>
      <c r="M12" s="1" t="e">
        <f>VLOOKUP(B12,Ref.!I:K,3,0)</f>
        <v>#N/A</v>
      </c>
      <c r="N12" s="1">
        <f t="shared" si="1"/>
        <v>0</v>
      </c>
    </row>
    <row r="13" spans="1:25" x14ac:dyDescent="0.25">
      <c r="A13"/>
      <c r="B13"/>
      <c r="C13"/>
      <c r="D13" s="108"/>
      <c r="E13" s="108"/>
      <c r="F13" s="108"/>
      <c r="G13"/>
      <c r="H13" s="108"/>
      <c r="J13" s="68">
        <f>IFERROR(VLOOKUP(A13,fev!A:H,8,0),0)</f>
        <v>0</v>
      </c>
      <c r="K13" s="70">
        <f t="shared" si="0"/>
        <v>0</v>
      </c>
      <c r="M13" s="1" t="e">
        <f>VLOOKUP(B13,Ref.!I:K,3,0)</f>
        <v>#N/A</v>
      </c>
      <c r="N13" s="1">
        <f t="shared" si="1"/>
        <v>0</v>
      </c>
    </row>
    <row r="14" spans="1:25" x14ac:dyDescent="0.25">
      <c r="A14"/>
      <c r="B14"/>
      <c r="C14"/>
      <c r="D14" s="108"/>
      <c r="E14" s="108"/>
      <c r="F14" s="108"/>
      <c r="G14"/>
      <c r="H14" s="108"/>
      <c r="J14" s="68">
        <f>IFERROR(VLOOKUP(A14,fev!A:H,8,0),0)</f>
        <v>0</v>
      </c>
      <c r="K14" s="70">
        <f t="shared" si="0"/>
        <v>0</v>
      </c>
      <c r="M14" s="1" t="e">
        <f>VLOOKUP(B14,Ref.!I:K,3,0)</f>
        <v>#N/A</v>
      </c>
      <c r="N14" s="1">
        <f t="shared" si="1"/>
        <v>0</v>
      </c>
    </row>
    <row r="15" spans="1:25" x14ac:dyDescent="0.25">
      <c r="A15"/>
      <c r="B15"/>
      <c r="C15"/>
      <c r="D15" s="108"/>
      <c r="E15" s="108"/>
      <c r="F15" s="108"/>
      <c r="G15" s="108"/>
      <c r="H15" s="108"/>
      <c r="J15" s="68">
        <f>IFERROR(VLOOKUP(A15,fev!A:H,8,0),0)</f>
        <v>0</v>
      </c>
      <c r="K15" s="70">
        <f t="shared" si="0"/>
        <v>0</v>
      </c>
      <c r="M15" s="1" t="e">
        <f>VLOOKUP(B15,Ref.!I:K,3,0)</f>
        <v>#N/A</v>
      </c>
      <c r="N15" s="1">
        <f t="shared" si="1"/>
        <v>0</v>
      </c>
    </row>
    <row r="16" spans="1:25" x14ac:dyDescent="0.25">
      <c r="A16"/>
      <c r="B16"/>
      <c r="C16"/>
      <c r="D16" s="108"/>
      <c r="E16"/>
      <c r="F16"/>
      <c r="G16"/>
      <c r="H16" s="108"/>
      <c r="J16" s="68">
        <f>IFERROR(VLOOKUP(A16,fev!A:H,8,0),0)</f>
        <v>0</v>
      </c>
      <c r="K16" s="70">
        <f t="shared" si="0"/>
        <v>0</v>
      </c>
      <c r="M16" s="1" t="e">
        <f>VLOOKUP(B16,Ref.!I:K,3,0)</f>
        <v>#N/A</v>
      </c>
      <c r="N16" s="1">
        <f t="shared" si="1"/>
        <v>0</v>
      </c>
    </row>
    <row r="17" spans="1:14" x14ac:dyDescent="0.25">
      <c r="A17"/>
      <c r="B17"/>
      <c r="C17"/>
      <c r="D17"/>
      <c r="E17" s="108"/>
      <c r="F17" s="108"/>
      <c r="G17"/>
      <c r="H17"/>
      <c r="J17" s="68">
        <f>IFERROR(VLOOKUP(A17,fev!A:H,8,0),0)</f>
        <v>0</v>
      </c>
      <c r="K17" s="70">
        <f t="shared" si="0"/>
        <v>0</v>
      </c>
      <c r="M17" s="1" t="e">
        <f>VLOOKUP(B17,Ref.!I:K,3,0)</f>
        <v>#N/A</v>
      </c>
      <c r="N17" s="1">
        <f t="shared" si="1"/>
        <v>0</v>
      </c>
    </row>
    <row r="18" spans="1:14" x14ac:dyDescent="0.25">
      <c r="A18"/>
      <c r="B18"/>
      <c r="C18"/>
      <c r="D18" s="108"/>
      <c r="E18" s="108"/>
      <c r="F18" s="108"/>
      <c r="G18" s="108"/>
      <c r="H18" s="108"/>
      <c r="J18" s="68">
        <f>IFERROR(VLOOKUP(A18,fev!A:H,8,0),0)</f>
        <v>0</v>
      </c>
      <c r="K18" s="70">
        <f t="shared" si="0"/>
        <v>0</v>
      </c>
      <c r="M18" s="1" t="e">
        <f>VLOOKUP(B18,Ref.!I:K,3,0)</f>
        <v>#N/A</v>
      </c>
      <c r="N18" s="1">
        <f t="shared" si="1"/>
        <v>0</v>
      </c>
    </row>
    <row r="19" spans="1:14" x14ac:dyDescent="0.25">
      <c r="A19"/>
      <c r="B19"/>
      <c r="C19"/>
      <c r="D19" s="108"/>
      <c r="E19"/>
      <c r="F19"/>
      <c r="G19"/>
      <c r="H19" s="108"/>
      <c r="J19" s="68">
        <f>IFERROR(VLOOKUP(A19,fev!A:H,8,0),0)</f>
        <v>0</v>
      </c>
      <c r="K19" s="70">
        <f t="shared" si="0"/>
        <v>0</v>
      </c>
      <c r="M19" s="1" t="e">
        <f>VLOOKUP(B19,Ref.!I:K,3,0)</f>
        <v>#N/A</v>
      </c>
      <c r="N19" s="1">
        <f t="shared" si="1"/>
        <v>0</v>
      </c>
    </row>
    <row r="20" spans="1:14" x14ac:dyDescent="0.25">
      <c r="A20"/>
      <c r="B20"/>
      <c r="C20"/>
      <c r="D20" s="108"/>
      <c r="E20" s="108"/>
      <c r="F20" s="108"/>
      <c r="G20" s="108"/>
      <c r="H20" s="108"/>
      <c r="J20" s="68">
        <f>IFERROR(VLOOKUP(A20,fev!A:H,8,0),0)</f>
        <v>0</v>
      </c>
      <c r="K20" s="70">
        <f t="shared" si="0"/>
        <v>0</v>
      </c>
      <c r="M20" s="1" t="e">
        <f>VLOOKUP(B20,Ref.!I:K,3,0)</f>
        <v>#N/A</v>
      </c>
      <c r="N20" s="1">
        <f t="shared" si="1"/>
        <v>0</v>
      </c>
    </row>
    <row r="21" spans="1:14" x14ac:dyDescent="0.25">
      <c r="A21"/>
      <c r="B21"/>
      <c r="C21"/>
      <c r="D21" s="108"/>
      <c r="E21" s="108"/>
      <c r="F21" s="108"/>
      <c r="G21"/>
      <c r="H21" s="108"/>
      <c r="J21" s="68">
        <f>IFERROR(VLOOKUP(A21,fev!A:H,8,0),0)</f>
        <v>0</v>
      </c>
      <c r="K21" s="70">
        <f t="shared" si="0"/>
        <v>0</v>
      </c>
      <c r="M21" s="1" t="e">
        <f>VLOOKUP(B21,Ref.!I:K,3,0)</f>
        <v>#N/A</v>
      </c>
      <c r="N21" s="1">
        <f t="shared" si="1"/>
        <v>0</v>
      </c>
    </row>
    <row r="22" spans="1:14" x14ac:dyDescent="0.25">
      <c r="A22"/>
      <c r="B22"/>
      <c r="C22"/>
      <c r="D22"/>
      <c r="E22" s="108"/>
      <c r="F22" s="108"/>
      <c r="G22" s="108"/>
      <c r="H22" s="108"/>
      <c r="J22" s="68">
        <f>IFERROR(VLOOKUP(A22,fev!A:H,8,0),0)</f>
        <v>0</v>
      </c>
      <c r="K22" s="70">
        <f t="shared" si="0"/>
        <v>0</v>
      </c>
      <c r="M22" s="1" t="e">
        <f>VLOOKUP(B22,Ref.!I:K,3,0)</f>
        <v>#N/A</v>
      </c>
      <c r="N22" s="1">
        <f t="shared" si="1"/>
        <v>0</v>
      </c>
    </row>
    <row r="23" spans="1:14" x14ac:dyDescent="0.25">
      <c r="A23"/>
      <c r="B23"/>
      <c r="C23"/>
      <c r="D23" s="108"/>
      <c r="E23"/>
      <c r="F23"/>
      <c r="G23"/>
      <c r="H23" s="108"/>
      <c r="J23" s="68">
        <f>IFERROR(VLOOKUP(A23,fev!A:H,8,0),0)</f>
        <v>0</v>
      </c>
      <c r="K23" s="70">
        <f t="shared" si="0"/>
        <v>0</v>
      </c>
      <c r="M23" s="1" t="e">
        <f>VLOOKUP(B23,Ref.!I:K,3,0)</f>
        <v>#N/A</v>
      </c>
      <c r="N23" s="1">
        <f t="shared" si="1"/>
        <v>0</v>
      </c>
    </row>
    <row r="24" spans="1:14" x14ac:dyDescent="0.25">
      <c r="A24"/>
      <c r="B24"/>
      <c r="C24"/>
      <c r="D24" s="108"/>
      <c r="E24" s="108"/>
      <c r="F24" s="108"/>
      <c r="G24"/>
      <c r="H24" s="108"/>
      <c r="J24" s="68">
        <f>IFERROR(VLOOKUP(A24,fev!A:H,8,0),0)</f>
        <v>0</v>
      </c>
      <c r="K24" s="70">
        <f t="shared" si="0"/>
        <v>0</v>
      </c>
      <c r="M24" s="1" t="e">
        <f>VLOOKUP(B24,Ref.!I:K,3,0)</f>
        <v>#N/A</v>
      </c>
      <c r="N24" s="1">
        <f t="shared" si="1"/>
        <v>0</v>
      </c>
    </row>
    <row r="25" spans="1:14" x14ac:dyDescent="0.25">
      <c r="A25"/>
      <c r="B25"/>
      <c r="C25"/>
      <c r="D25"/>
      <c r="E25"/>
      <c r="F25"/>
      <c r="G25"/>
      <c r="H25"/>
      <c r="J25" s="68">
        <f>IFERROR(VLOOKUP(A25,fev!A:H,8,0),0)</f>
        <v>0</v>
      </c>
      <c r="K25" s="70">
        <f t="shared" si="0"/>
        <v>0</v>
      </c>
      <c r="M25" s="1" t="e">
        <f>VLOOKUP(B25,Ref.!I:K,3,0)</f>
        <v>#N/A</v>
      </c>
      <c r="N25" s="1">
        <f t="shared" si="1"/>
        <v>0</v>
      </c>
    </row>
    <row r="26" spans="1:14" x14ac:dyDescent="0.25">
      <c r="A26"/>
      <c r="B26"/>
      <c r="C26"/>
      <c r="D26"/>
      <c r="E26"/>
      <c r="F26"/>
      <c r="G26"/>
      <c r="H26"/>
      <c r="J26" s="68">
        <f>IFERROR(VLOOKUP(A26,fev!A:H,8,0),0)</f>
        <v>0</v>
      </c>
      <c r="K26" s="70">
        <f t="shared" si="0"/>
        <v>0</v>
      </c>
      <c r="M26" s="1" t="e">
        <f>VLOOKUP(B26,Ref.!I:K,3,0)</f>
        <v>#N/A</v>
      </c>
      <c r="N26" s="1">
        <f t="shared" si="1"/>
        <v>0</v>
      </c>
    </row>
    <row r="27" spans="1:14" x14ac:dyDescent="0.25">
      <c r="A27"/>
      <c r="B27"/>
      <c r="C27"/>
      <c r="D27" s="108"/>
      <c r="E27" s="108"/>
      <c r="F27" s="108"/>
      <c r="G27"/>
      <c r="H27" s="108"/>
      <c r="J27" s="68">
        <f>IFERROR(VLOOKUP(A27,fev!A:H,8,0),0)</f>
        <v>0</v>
      </c>
      <c r="K27" s="70">
        <f t="shared" si="0"/>
        <v>0</v>
      </c>
      <c r="M27" s="1" t="e">
        <f>VLOOKUP(B27,Ref.!I:K,3,0)</f>
        <v>#N/A</v>
      </c>
      <c r="N27" s="1">
        <f t="shared" si="1"/>
        <v>0</v>
      </c>
    </row>
    <row r="28" spans="1:14" x14ac:dyDescent="0.25">
      <c r="A28"/>
      <c r="B28"/>
      <c r="C28"/>
      <c r="D28" s="108"/>
      <c r="E28" s="108"/>
      <c r="F28" s="108"/>
      <c r="G28" s="108"/>
      <c r="H28" s="108"/>
      <c r="J28" s="68">
        <f>IFERROR(VLOOKUP(A28,fev!A:H,8,0),0)</f>
        <v>0</v>
      </c>
      <c r="K28" s="70">
        <f t="shared" si="0"/>
        <v>0</v>
      </c>
      <c r="M28" s="1" t="e">
        <f>VLOOKUP(B28,Ref.!I:K,3,0)</f>
        <v>#N/A</v>
      </c>
      <c r="N28" s="1">
        <f t="shared" si="1"/>
        <v>0</v>
      </c>
    </row>
    <row r="29" spans="1:14" x14ac:dyDescent="0.25">
      <c r="A29"/>
      <c r="B29"/>
      <c r="C29"/>
      <c r="D29" s="108"/>
      <c r="E29"/>
      <c r="F29"/>
      <c r="G29"/>
      <c r="H29" s="108"/>
      <c r="J29" s="68">
        <f>IFERROR(VLOOKUP(A29,fev!A:H,8,0),0)</f>
        <v>0</v>
      </c>
      <c r="K29" s="70">
        <f t="shared" si="0"/>
        <v>0</v>
      </c>
      <c r="M29" s="1" t="e">
        <f>VLOOKUP(B29,Ref.!I:K,3,0)</f>
        <v>#N/A</v>
      </c>
      <c r="N29" s="1">
        <f t="shared" si="1"/>
        <v>0</v>
      </c>
    </row>
    <row r="30" spans="1:14" x14ac:dyDescent="0.25">
      <c r="A30"/>
      <c r="B30"/>
      <c r="C30"/>
      <c r="D30"/>
      <c r="E30"/>
      <c r="F30"/>
      <c r="G30"/>
      <c r="H30"/>
      <c r="J30" s="68">
        <f>IFERROR(VLOOKUP(A30,fev!A:H,8,0),0)</f>
        <v>0</v>
      </c>
      <c r="K30" s="70">
        <f t="shared" si="0"/>
        <v>0</v>
      </c>
      <c r="M30" s="1" t="e">
        <f>VLOOKUP(B30,Ref.!I:K,3,0)</f>
        <v>#N/A</v>
      </c>
      <c r="N30" s="1">
        <f t="shared" si="1"/>
        <v>0</v>
      </c>
    </row>
    <row r="31" spans="1:14" x14ac:dyDescent="0.25">
      <c r="A31"/>
      <c r="B31"/>
      <c r="C31"/>
      <c r="D31" s="108"/>
      <c r="E31"/>
      <c r="F31"/>
      <c r="G31"/>
      <c r="H31" s="108"/>
      <c r="J31" s="68">
        <f>IFERROR(VLOOKUP(A31,fev!A:H,8,0),0)</f>
        <v>0</v>
      </c>
      <c r="K31" s="70">
        <f t="shared" si="0"/>
        <v>0</v>
      </c>
      <c r="M31" s="1" t="e">
        <f>VLOOKUP(B31,Ref.!I:K,3,0)</f>
        <v>#N/A</v>
      </c>
      <c r="N31" s="1">
        <f t="shared" si="1"/>
        <v>0</v>
      </c>
    </row>
    <row r="32" spans="1:14" x14ac:dyDescent="0.25">
      <c r="A32"/>
      <c r="B32"/>
      <c r="C32"/>
      <c r="D32" s="108"/>
      <c r="E32" s="108"/>
      <c r="F32" s="108"/>
      <c r="G32"/>
      <c r="H32" s="108"/>
      <c r="J32" s="68">
        <f>IFERROR(VLOOKUP(A32,fev!A:H,8,0),0)</f>
        <v>0</v>
      </c>
      <c r="K32" s="70">
        <f t="shared" si="0"/>
        <v>0</v>
      </c>
      <c r="M32" s="1" t="e">
        <f>VLOOKUP(B32,Ref.!I:K,3,0)</f>
        <v>#N/A</v>
      </c>
      <c r="N32" s="1">
        <f t="shared" si="1"/>
        <v>0</v>
      </c>
    </row>
    <row r="33" spans="1:14" x14ac:dyDescent="0.25">
      <c r="A33"/>
      <c r="B33"/>
      <c r="C33"/>
      <c r="D33"/>
      <c r="E33"/>
      <c r="F33"/>
      <c r="G33"/>
      <c r="H33"/>
      <c r="J33" s="68">
        <f>IFERROR(VLOOKUP(A33,fev!A:H,8,0),0)</f>
        <v>0</v>
      </c>
      <c r="K33" s="70">
        <f t="shared" si="0"/>
        <v>0</v>
      </c>
      <c r="M33" s="1" t="e">
        <f>VLOOKUP(B33,Ref.!I:K,3,0)</f>
        <v>#N/A</v>
      </c>
      <c r="N33" s="1">
        <f t="shared" si="1"/>
        <v>0</v>
      </c>
    </row>
    <row r="34" spans="1:14" x14ac:dyDescent="0.25">
      <c r="A34"/>
      <c r="B34"/>
      <c r="C34"/>
      <c r="D34"/>
      <c r="E34"/>
      <c r="F34"/>
      <c r="G34"/>
      <c r="H34"/>
      <c r="J34" s="68">
        <f>IFERROR(VLOOKUP(A34,fev!A:H,8,0),0)</f>
        <v>0</v>
      </c>
      <c r="K34" s="70">
        <f t="shared" si="0"/>
        <v>0</v>
      </c>
      <c r="M34" s="1" t="e">
        <f>VLOOKUP(B34,Ref.!I:K,3,0)</f>
        <v>#N/A</v>
      </c>
      <c r="N34" s="1">
        <f t="shared" si="1"/>
        <v>0</v>
      </c>
    </row>
    <row r="35" spans="1:14" x14ac:dyDescent="0.25">
      <c r="A35"/>
      <c r="B35"/>
      <c r="C35"/>
      <c r="D35"/>
      <c r="E35"/>
      <c r="F35"/>
      <c r="G35"/>
      <c r="H35"/>
      <c r="J35" s="68">
        <f>IFERROR(VLOOKUP(A35,fev!A:H,8,0),0)</f>
        <v>0</v>
      </c>
      <c r="K35" s="70">
        <f t="shared" si="0"/>
        <v>0</v>
      </c>
      <c r="M35" s="1" t="e">
        <f>VLOOKUP(B35,Ref.!I:K,3,0)</f>
        <v>#N/A</v>
      </c>
      <c r="N35" s="1">
        <f t="shared" si="1"/>
        <v>0</v>
      </c>
    </row>
    <row r="36" spans="1:14" x14ac:dyDescent="0.25">
      <c r="A36"/>
      <c r="B36"/>
      <c r="C36"/>
      <c r="D36"/>
      <c r="E36"/>
      <c r="F36"/>
      <c r="G36"/>
      <c r="H36"/>
      <c r="J36" s="68">
        <f>IFERROR(VLOOKUP(A36,fev!A:H,8,0),0)</f>
        <v>0</v>
      </c>
      <c r="K36" s="70">
        <f t="shared" si="0"/>
        <v>0</v>
      </c>
      <c r="M36" s="1" t="e">
        <f>VLOOKUP(B36,Ref.!I:K,3,0)</f>
        <v>#N/A</v>
      </c>
      <c r="N36" s="1">
        <f t="shared" si="1"/>
        <v>0</v>
      </c>
    </row>
    <row r="37" spans="1:14" x14ac:dyDescent="0.25">
      <c r="A37"/>
      <c r="B37"/>
      <c r="C37"/>
      <c r="D37"/>
      <c r="E37"/>
      <c r="F37"/>
      <c r="G37"/>
      <c r="H37"/>
      <c r="J37" s="68">
        <f>IFERROR(VLOOKUP(A37,fev!A:H,8,0),0)</f>
        <v>0</v>
      </c>
      <c r="K37" s="70">
        <f t="shared" si="0"/>
        <v>0</v>
      </c>
      <c r="M37" s="1" t="e">
        <f>VLOOKUP(B37,Ref.!I:K,3,0)</f>
        <v>#N/A</v>
      </c>
      <c r="N37" s="1">
        <f t="shared" si="1"/>
        <v>0</v>
      </c>
    </row>
    <row r="38" spans="1:14" x14ac:dyDescent="0.25">
      <c r="A38"/>
      <c r="B38"/>
      <c r="C38"/>
      <c r="D38"/>
      <c r="E38"/>
      <c r="F38"/>
      <c r="G38"/>
      <c r="H38"/>
      <c r="J38" s="68">
        <f>IFERROR(VLOOKUP(A38,fev!A:H,8,0),0)</f>
        <v>0</v>
      </c>
      <c r="K38" s="70">
        <f t="shared" si="0"/>
        <v>0</v>
      </c>
      <c r="M38" s="1" t="e">
        <f>VLOOKUP(B38,Ref.!I:K,3,0)</f>
        <v>#N/A</v>
      </c>
      <c r="N38" s="1">
        <f t="shared" si="1"/>
        <v>0</v>
      </c>
    </row>
    <row r="39" spans="1:14" x14ac:dyDescent="0.25">
      <c r="A39"/>
      <c r="B39"/>
      <c r="C39"/>
      <c r="D39"/>
      <c r="E39"/>
      <c r="F39"/>
      <c r="G39"/>
      <c r="H39"/>
      <c r="J39" s="68">
        <f>IFERROR(VLOOKUP(A39,fev!A:H,8,0),0)</f>
        <v>0</v>
      </c>
      <c r="K39" s="70">
        <f t="shared" si="0"/>
        <v>0</v>
      </c>
      <c r="M39" s="1" t="e">
        <f>VLOOKUP(B39,Ref.!I:K,3,0)</f>
        <v>#N/A</v>
      </c>
      <c r="N39" s="1">
        <f t="shared" si="1"/>
        <v>0</v>
      </c>
    </row>
    <row r="40" spans="1:14" x14ac:dyDescent="0.25">
      <c r="A40"/>
      <c r="B40"/>
      <c r="C40"/>
      <c r="D40" s="108"/>
      <c r="E40" s="108"/>
      <c r="F40" s="108"/>
      <c r="G40" s="108"/>
      <c r="H40" s="108"/>
      <c r="J40" s="68">
        <f>IFERROR(VLOOKUP(A40,fev!A:H,8,0),0)</f>
        <v>0</v>
      </c>
      <c r="K40" s="70">
        <f t="shared" si="0"/>
        <v>0</v>
      </c>
      <c r="M40" s="1" t="e">
        <f>VLOOKUP(B40,Ref.!I:K,3,0)</f>
        <v>#N/A</v>
      </c>
      <c r="N40" s="1">
        <f t="shared" si="1"/>
        <v>0</v>
      </c>
    </row>
    <row r="41" spans="1:14" x14ac:dyDescent="0.25">
      <c r="A41"/>
      <c r="B41"/>
      <c r="C41"/>
      <c r="D41"/>
      <c r="E41" s="108"/>
      <c r="F41" s="108"/>
      <c r="G41"/>
      <c r="H41"/>
      <c r="J41" s="68">
        <f>IFERROR(VLOOKUP(A41,fev!A:H,8,0),0)</f>
        <v>0</v>
      </c>
      <c r="K41" s="70">
        <f t="shared" si="0"/>
        <v>0</v>
      </c>
      <c r="M41" s="1" t="e">
        <f>VLOOKUP(B41,Ref.!I:K,3,0)</f>
        <v>#N/A</v>
      </c>
      <c r="N41" s="1">
        <f t="shared" si="1"/>
        <v>0</v>
      </c>
    </row>
    <row r="42" spans="1:14" x14ac:dyDescent="0.25">
      <c r="A42"/>
      <c r="B42"/>
      <c r="C42"/>
      <c r="D42"/>
      <c r="E42"/>
      <c r="F42"/>
      <c r="G42"/>
      <c r="H42"/>
      <c r="J42" s="68">
        <f>IFERROR(VLOOKUP(A42,fev!A:H,8,0),0)</f>
        <v>0</v>
      </c>
      <c r="K42" s="70">
        <f t="shared" si="0"/>
        <v>0</v>
      </c>
      <c r="M42" s="1" t="e">
        <f>VLOOKUP(B42,Ref.!I:K,3,0)</f>
        <v>#N/A</v>
      </c>
      <c r="N42" s="1">
        <f t="shared" si="1"/>
        <v>0</v>
      </c>
    </row>
    <row r="43" spans="1:14" x14ac:dyDescent="0.25">
      <c r="A43"/>
      <c r="B43"/>
      <c r="C43"/>
      <c r="D43"/>
      <c r="E43"/>
      <c r="F43"/>
      <c r="G43"/>
      <c r="H43"/>
      <c r="J43" s="68">
        <f>IFERROR(VLOOKUP(A43,fev!A:H,8,0),0)</f>
        <v>0</v>
      </c>
      <c r="K43" s="70">
        <f t="shared" si="0"/>
        <v>0</v>
      </c>
      <c r="M43" s="1" t="e">
        <f>VLOOKUP(B43,Ref.!I:K,3,0)</f>
        <v>#N/A</v>
      </c>
      <c r="N43" s="1">
        <f t="shared" si="1"/>
        <v>0</v>
      </c>
    </row>
    <row r="44" spans="1:14" x14ac:dyDescent="0.25">
      <c r="A44"/>
      <c r="B44"/>
      <c r="C44"/>
      <c r="D44"/>
      <c r="E44" s="108"/>
      <c r="F44" s="108"/>
      <c r="G44"/>
      <c r="H44"/>
      <c r="J44" s="68">
        <f>IFERROR(VLOOKUP(A44,fev!A:H,8,0),0)</f>
        <v>0</v>
      </c>
      <c r="K44" s="70">
        <f t="shared" si="0"/>
        <v>0</v>
      </c>
      <c r="M44" s="1" t="e">
        <f>VLOOKUP(B44,Ref.!I:K,3,0)</f>
        <v>#N/A</v>
      </c>
      <c r="N44" s="1">
        <f t="shared" si="1"/>
        <v>0</v>
      </c>
    </row>
    <row r="45" spans="1:14" x14ac:dyDescent="0.25">
      <c r="A45"/>
      <c r="B45"/>
      <c r="C45"/>
      <c r="D45"/>
      <c r="E45" s="108"/>
      <c r="F45" s="108"/>
      <c r="G45"/>
      <c r="H45"/>
      <c r="J45" s="68">
        <f>IFERROR(VLOOKUP(A45,fev!A:H,8,0),0)</f>
        <v>0</v>
      </c>
      <c r="K45" s="70">
        <f t="shared" si="0"/>
        <v>0</v>
      </c>
      <c r="M45" s="1" t="e">
        <f>VLOOKUP(B45,Ref.!I:K,3,0)</f>
        <v>#N/A</v>
      </c>
      <c r="N45" s="1">
        <f t="shared" si="1"/>
        <v>0</v>
      </c>
    </row>
    <row r="46" spans="1:14" x14ac:dyDescent="0.25">
      <c r="A46"/>
      <c r="B46"/>
      <c r="C46"/>
      <c r="D46"/>
      <c r="E46" s="108"/>
      <c r="F46" s="108"/>
      <c r="G46"/>
      <c r="H46"/>
      <c r="J46" s="68">
        <f>IFERROR(VLOOKUP(A46,fev!A:H,8,0),0)</f>
        <v>0</v>
      </c>
      <c r="K46" s="70">
        <f t="shared" si="0"/>
        <v>0</v>
      </c>
      <c r="M46" s="1" t="e">
        <f>VLOOKUP(B46,Ref.!I:K,3,0)</f>
        <v>#N/A</v>
      </c>
      <c r="N46" s="1">
        <f t="shared" si="1"/>
        <v>0</v>
      </c>
    </row>
    <row r="47" spans="1:14" x14ac:dyDescent="0.25">
      <c r="A47"/>
      <c r="B47"/>
      <c r="C47"/>
      <c r="D47"/>
      <c r="E47" s="108"/>
      <c r="F47" s="108"/>
      <c r="G47"/>
      <c r="H47"/>
      <c r="J47" s="68">
        <f>IFERROR(VLOOKUP(A47,fev!A:H,8,0),0)</f>
        <v>0</v>
      </c>
      <c r="K47" s="70">
        <f t="shared" si="0"/>
        <v>0</v>
      </c>
      <c r="M47" s="1" t="e">
        <f>VLOOKUP(B47,Ref.!I:K,3,0)</f>
        <v>#N/A</v>
      </c>
      <c r="N47" s="1">
        <f t="shared" si="1"/>
        <v>0</v>
      </c>
    </row>
    <row r="48" spans="1:14" x14ac:dyDescent="0.25">
      <c r="A48"/>
      <c r="B48"/>
      <c r="C48"/>
      <c r="D48"/>
      <c r="E48"/>
      <c r="F48"/>
      <c r="G48"/>
      <c r="H48"/>
      <c r="J48" s="68">
        <f>IFERROR(VLOOKUP(A48,fev!A:H,8,0),0)</f>
        <v>0</v>
      </c>
      <c r="K48" s="70">
        <f t="shared" si="0"/>
        <v>0</v>
      </c>
      <c r="M48" s="1" t="e">
        <f>VLOOKUP(B48,Ref.!I:K,3,0)</f>
        <v>#N/A</v>
      </c>
      <c r="N48" s="1">
        <f t="shared" si="1"/>
        <v>0</v>
      </c>
    </row>
    <row r="49" spans="1:14" x14ac:dyDescent="0.25">
      <c r="A49"/>
      <c r="B49"/>
      <c r="C49"/>
      <c r="D49" s="108"/>
      <c r="E49" s="108"/>
      <c r="F49" s="108"/>
      <c r="G49"/>
      <c r="H49" s="108"/>
      <c r="J49" s="68">
        <f>IFERROR(VLOOKUP(A49,fev!A:H,8,0),0)</f>
        <v>0</v>
      </c>
      <c r="K49" s="70">
        <f t="shared" si="0"/>
        <v>0</v>
      </c>
      <c r="M49" s="1" t="e">
        <f>VLOOKUP(B49,Ref.!I:K,3,0)</f>
        <v>#N/A</v>
      </c>
      <c r="N49" s="1">
        <f t="shared" si="1"/>
        <v>0</v>
      </c>
    </row>
    <row r="50" spans="1:14" x14ac:dyDescent="0.25">
      <c r="A50"/>
      <c r="B50"/>
      <c r="C50"/>
      <c r="D50"/>
      <c r="E50" s="108"/>
      <c r="F50" s="108"/>
      <c r="G50"/>
      <c r="H50"/>
      <c r="J50" s="68">
        <f>IFERROR(VLOOKUP(A50,fev!A:H,8,0),0)</f>
        <v>0</v>
      </c>
      <c r="K50" s="70">
        <f t="shared" si="0"/>
        <v>0</v>
      </c>
      <c r="M50" s="1" t="e">
        <f>VLOOKUP(B50,Ref.!I:K,3,0)</f>
        <v>#N/A</v>
      </c>
      <c r="N50" s="1">
        <f t="shared" si="1"/>
        <v>0</v>
      </c>
    </row>
    <row r="51" spans="1:14" x14ac:dyDescent="0.25">
      <c r="A51"/>
      <c r="B51"/>
      <c r="C51"/>
      <c r="D51"/>
      <c r="E51"/>
      <c r="F51"/>
      <c r="G51"/>
      <c r="H51"/>
      <c r="J51" s="68">
        <f>IFERROR(VLOOKUP(A51,fev!A:H,8,0),0)</f>
        <v>0</v>
      </c>
      <c r="K51" s="70">
        <f t="shared" si="0"/>
        <v>0</v>
      </c>
      <c r="M51" s="1" t="e">
        <f>VLOOKUP(B51,Ref.!I:K,3,0)</f>
        <v>#N/A</v>
      </c>
      <c r="N51" s="1">
        <f t="shared" si="1"/>
        <v>0</v>
      </c>
    </row>
    <row r="52" spans="1:14" x14ac:dyDescent="0.25">
      <c r="A52"/>
      <c r="B52"/>
      <c r="C52"/>
      <c r="D52"/>
      <c r="E52"/>
      <c r="F52"/>
      <c r="G52"/>
      <c r="H52"/>
      <c r="J52" s="68">
        <f>IFERROR(VLOOKUP(A52,fev!A:H,8,0),0)</f>
        <v>0</v>
      </c>
      <c r="K52" s="70">
        <f t="shared" si="0"/>
        <v>0</v>
      </c>
      <c r="M52" s="1" t="e">
        <f>VLOOKUP(B52,Ref.!I:K,3,0)</f>
        <v>#N/A</v>
      </c>
      <c r="N52" s="1">
        <f t="shared" si="1"/>
        <v>0</v>
      </c>
    </row>
    <row r="53" spans="1:14" x14ac:dyDescent="0.25">
      <c r="A53"/>
      <c r="B53"/>
      <c r="C53"/>
      <c r="D53"/>
      <c r="E53"/>
      <c r="F53"/>
      <c r="G53"/>
      <c r="H53"/>
      <c r="J53" s="68">
        <f>IFERROR(VLOOKUP(A53,fev!A:H,8,0),0)</f>
        <v>0</v>
      </c>
      <c r="K53" s="70">
        <f t="shared" si="0"/>
        <v>0</v>
      </c>
      <c r="M53" s="1" t="e">
        <f>VLOOKUP(B53,Ref.!I:K,3,0)</f>
        <v>#N/A</v>
      </c>
      <c r="N53" s="1">
        <f t="shared" si="1"/>
        <v>0</v>
      </c>
    </row>
    <row r="54" spans="1:14" x14ac:dyDescent="0.25">
      <c r="A54"/>
      <c r="B54"/>
      <c r="C54"/>
      <c r="D54"/>
      <c r="E54"/>
      <c r="F54"/>
      <c r="G54"/>
      <c r="H54"/>
      <c r="J54" s="68">
        <f>IFERROR(VLOOKUP(A54,fev!A:H,8,0),0)</f>
        <v>0</v>
      </c>
      <c r="K54" s="70">
        <f t="shared" si="0"/>
        <v>0</v>
      </c>
      <c r="M54" s="1" t="e">
        <f>VLOOKUP(B54,Ref.!I:K,3,0)</f>
        <v>#N/A</v>
      </c>
      <c r="N54" s="1">
        <f t="shared" si="1"/>
        <v>0</v>
      </c>
    </row>
    <row r="55" spans="1:14" x14ac:dyDescent="0.25">
      <c r="A55"/>
      <c r="B55"/>
      <c r="C55"/>
      <c r="D55"/>
      <c r="E55"/>
      <c r="F55"/>
      <c r="G55"/>
      <c r="H55"/>
      <c r="J55" s="68">
        <f>IFERROR(VLOOKUP(A55,fev!A:H,8,0),0)</f>
        <v>0</v>
      </c>
      <c r="K55" s="70">
        <f t="shared" si="0"/>
        <v>0</v>
      </c>
      <c r="M55" s="1" t="e">
        <f>VLOOKUP(B55,Ref.!I:K,3,0)</f>
        <v>#N/A</v>
      </c>
      <c r="N55" s="1">
        <f t="shared" si="1"/>
        <v>0</v>
      </c>
    </row>
    <row r="56" spans="1:14" x14ac:dyDescent="0.25">
      <c r="A56"/>
      <c r="B56"/>
      <c r="C56"/>
      <c r="D56"/>
      <c r="E56"/>
      <c r="F56"/>
      <c r="G56"/>
      <c r="H56"/>
      <c r="J56" s="68">
        <f>IFERROR(VLOOKUP(A56,fev!A:H,8,0),0)</f>
        <v>0</v>
      </c>
      <c r="K56" s="70">
        <f t="shared" si="0"/>
        <v>0</v>
      </c>
      <c r="M56" s="1" t="e">
        <f>VLOOKUP(B56,Ref.!I:K,3,0)</f>
        <v>#N/A</v>
      </c>
      <c r="N56" s="1">
        <f t="shared" si="1"/>
        <v>0</v>
      </c>
    </row>
    <row r="57" spans="1:14" x14ac:dyDescent="0.25">
      <c r="A57"/>
      <c r="B57"/>
      <c r="C57"/>
      <c r="D57"/>
      <c r="E57"/>
      <c r="F57"/>
      <c r="G57"/>
      <c r="H57"/>
      <c r="J57" s="68">
        <f>IFERROR(VLOOKUP(A57,fev!A:H,8,0),0)</f>
        <v>0</v>
      </c>
      <c r="K57" s="70">
        <f t="shared" si="0"/>
        <v>0</v>
      </c>
      <c r="M57" s="1" t="e">
        <f>VLOOKUP(B57,Ref.!I:K,3,0)</f>
        <v>#N/A</v>
      </c>
      <c r="N57" s="1">
        <f t="shared" si="1"/>
        <v>0</v>
      </c>
    </row>
    <row r="58" spans="1:14" x14ac:dyDescent="0.25">
      <c r="A58"/>
      <c r="B58"/>
      <c r="C58"/>
      <c r="D58" s="108"/>
      <c r="E58" s="108"/>
      <c r="F58" s="108"/>
      <c r="G58"/>
      <c r="H58" s="108"/>
      <c r="J58" s="68">
        <f>IFERROR(VLOOKUP(A58,fev!A:H,8,0),0)</f>
        <v>0</v>
      </c>
      <c r="K58" s="70">
        <f t="shared" si="0"/>
        <v>0</v>
      </c>
      <c r="M58" s="1" t="e">
        <f>VLOOKUP(B58,Ref.!I:K,3,0)</f>
        <v>#N/A</v>
      </c>
      <c r="N58" s="1">
        <f t="shared" si="1"/>
        <v>0</v>
      </c>
    </row>
    <row r="59" spans="1:14" x14ac:dyDescent="0.25">
      <c r="A59"/>
      <c r="B59"/>
      <c r="C59"/>
      <c r="D59"/>
      <c r="E59"/>
      <c r="F59"/>
      <c r="G59"/>
      <c r="H59"/>
      <c r="J59" s="68">
        <f>IFERROR(VLOOKUP(A59,fev!A:H,8,0),0)</f>
        <v>0</v>
      </c>
      <c r="K59" s="70">
        <f t="shared" si="0"/>
        <v>0</v>
      </c>
      <c r="M59" s="1" t="e">
        <f>VLOOKUP(B59,Ref.!I:K,3,0)</f>
        <v>#N/A</v>
      </c>
      <c r="N59" s="1">
        <f t="shared" si="1"/>
        <v>0</v>
      </c>
    </row>
    <row r="60" spans="1:14" x14ac:dyDescent="0.25">
      <c r="A60"/>
      <c r="B60"/>
      <c r="C60"/>
      <c r="D60" s="108"/>
      <c r="E60" s="108"/>
      <c r="F60" s="108"/>
      <c r="G60" s="108"/>
      <c r="H60" s="108"/>
      <c r="J60" s="68">
        <f>IFERROR(VLOOKUP(A60,fev!A:H,8,0),0)</f>
        <v>0</v>
      </c>
      <c r="K60" s="70">
        <f t="shared" si="0"/>
        <v>0</v>
      </c>
      <c r="M60" s="1" t="e">
        <f>VLOOKUP(B60,Ref.!I:K,3,0)</f>
        <v>#N/A</v>
      </c>
      <c r="N60" s="1">
        <f t="shared" si="1"/>
        <v>0</v>
      </c>
    </row>
    <row r="61" spans="1:14" x14ac:dyDescent="0.25">
      <c r="A61"/>
      <c r="B61"/>
      <c r="C61"/>
      <c r="D61"/>
      <c r="E61"/>
      <c r="F61"/>
      <c r="G61"/>
      <c r="H61"/>
      <c r="J61" s="68">
        <f>IFERROR(VLOOKUP(A61,fev!A:H,8,0),0)</f>
        <v>0</v>
      </c>
      <c r="K61" s="70">
        <f t="shared" si="0"/>
        <v>0</v>
      </c>
      <c r="M61" s="1" t="e">
        <f>VLOOKUP(B61,Ref.!I:K,3,0)</f>
        <v>#N/A</v>
      </c>
      <c r="N61" s="1">
        <f t="shared" si="1"/>
        <v>0</v>
      </c>
    </row>
    <row r="62" spans="1:14" x14ac:dyDescent="0.25">
      <c r="A62"/>
      <c r="B62"/>
      <c r="C62"/>
      <c r="D62" s="108"/>
      <c r="E62" s="108"/>
      <c r="F62" s="108"/>
      <c r="G62"/>
      <c r="H62" s="108"/>
      <c r="J62" s="68">
        <f>IFERROR(VLOOKUP(A62,fev!A:H,8,0),0)</f>
        <v>0</v>
      </c>
      <c r="K62" s="70">
        <f t="shared" si="0"/>
        <v>0</v>
      </c>
      <c r="M62" s="1" t="e">
        <f>VLOOKUP(B62,Ref.!I:K,3,0)</f>
        <v>#N/A</v>
      </c>
      <c r="N62" s="1">
        <f t="shared" si="1"/>
        <v>0</v>
      </c>
    </row>
    <row r="63" spans="1:14" x14ac:dyDescent="0.25">
      <c r="A63"/>
      <c r="B63"/>
      <c r="C63"/>
      <c r="D63"/>
      <c r="E63"/>
      <c r="F63"/>
      <c r="G63"/>
      <c r="H63"/>
      <c r="J63" s="68">
        <f>IFERROR(VLOOKUP(A63,fev!A:H,8,0),0)</f>
        <v>0</v>
      </c>
      <c r="K63" s="70">
        <f t="shared" si="0"/>
        <v>0</v>
      </c>
      <c r="M63" s="1" t="e">
        <f>VLOOKUP(B63,Ref.!I:K,3,0)</f>
        <v>#N/A</v>
      </c>
      <c r="N63" s="1">
        <f t="shared" si="1"/>
        <v>0</v>
      </c>
    </row>
    <row r="64" spans="1:14" x14ac:dyDescent="0.25">
      <c r="A64"/>
      <c r="B64"/>
      <c r="C64"/>
      <c r="D64"/>
      <c r="E64"/>
      <c r="F64"/>
      <c r="G64"/>
      <c r="H64"/>
      <c r="J64" s="68">
        <f>IFERROR(VLOOKUP(A64,fev!A:H,8,0),0)</f>
        <v>0</v>
      </c>
      <c r="K64" s="70">
        <f t="shared" si="0"/>
        <v>0</v>
      </c>
      <c r="M64" s="1" t="e">
        <f>VLOOKUP(B64,Ref.!I:K,3,0)</f>
        <v>#N/A</v>
      </c>
      <c r="N64" s="1">
        <f t="shared" si="1"/>
        <v>0</v>
      </c>
    </row>
    <row r="65" spans="1:14" x14ac:dyDescent="0.25">
      <c r="A65"/>
      <c r="B65"/>
      <c r="C65"/>
      <c r="D65"/>
      <c r="E65"/>
      <c r="F65"/>
      <c r="G65"/>
      <c r="H65"/>
      <c r="J65" s="68">
        <f>IFERROR(VLOOKUP(A65,fev!A:H,8,0),0)</f>
        <v>0</v>
      </c>
      <c r="K65" s="70">
        <f t="shared" si="0"/>
        <v>0</v>
      </c>
      <c r="M65" s="1" t="e">
        <f>VLOOKUP(B65,Ref.!I:K,3,0)</f>
        <v>#N/A</v>
      </c>
      <c r="N65" s="1">
        <f t="shared" si="1"/>
        <v>0</v>
      </c>
    </row>
    <row r="66" spans="1:14" x14ac:dyDescent="0.25">
      <c r="A66"/>
      <c r="B66"/>
      <c r="C66"/>
      <c r="D66"/>
      <c r="E66"/>
      <c r="F66"/>
      <c r="G66"/>
      <c r="H66"/>
      <c r="J66" s="68">
        <f>IFERROR(VLOOKUP(A66,fev!A:H,8,0),0)</f>
        <v>0</v>
      </c>
      <c r="K66" s="70">
        <f t="shared" ref="K66:K129" si="2">D66-J66</f>
        <v>0</v>
      </c>
      <c r="M66" s="1" t="e">
        <f>VLOOKUP(B66,Ref.!I:K,3,0)</f>
        <v>#N/A</v>
      </c>
      <c r="N66" s="1">
        <f t="shared" si="1"/>
        <v>0</v>
      </c>
    </row>
    <row r="67" spans="1:14" x14ac:dyDescent="0.25">
      <c r="A67"/>
      <c r="B67"/>
      <c r="C67"/>
      <c r="D67"/>
      <c r="E67"/>
      <c r="F67"/>
      <c r="G67"/>
      <c r="H67"/>
      <c r="J67" s="68">
        <f>IFERROR(VLOOKUP(A67,fev!A:H,8,0),0)</f>
        <v>0</v>
      </c>
      <c r="K67" s="70">
        <f t="shared" si="2"/>
        <v>0</v>
      </c>
      <c r="M67" s="1" t="e">
        <f>VLOOKUP(B67,Ref.!I:K,3,0)</f>
        <v>#N/A</v>
      </c>
      <c r="N67" s="1">
        <f t="shared" ref="N67:N130" si="3">LEN(A67)</f>
        <v>0</v>
      </c>
    </row>
    <row r="68" spans="1:14" x14ac:dyDescent="0.25">
      <c r="A68"/>
      <c r="B68"/>
      <c r="C68"/>
      <c r="D68"/>
      <c r="E68"/>
      <c r="F68"/>
      <c r="G68"/>
      <c r="H68"/>
      <c r="J68" s="68">
        <f>IFERROR(VLOOKUP(A68,fev!A:H,8,0),0)</f>
        <v>0</v>
      </c>
      <c r="K68" s="70">
        <f t="shared" si="2"/>
        <v>0</v>
      </c>
      <c r="M68" s="1" t="e">
        <f>VLOOKUP(B68,Ref.!I:K,3,0)</f>
        <v>#N/A</v>
      </c>
      <c r="N68" s="1">
        <f t="shared" si="3"/>
        <v>0</v>
      </c>
    </row>
    <row r="69" spans="1:14" x14ac:dyDescent="0.25">
      <c r="A69"/>
      <c r="B69"/>
      <c r="C69"/>
      <c r="D69"/>
      <c r="E69" s="108"/>
      <c r="F69" s="108"/>
      <c r="G69"/>
      <c r="H69"/>
      <c r="J69" s="68">
        <f>IFERROR(VLOOKUP(A69,fev!A:H,8,0),0)</f>
        <v>0</v>
      </c>
      <c r="K69" s="70">
        <f t="shared" si="2"/>
        <v>0</v>
      </c>
      <c r="M69" s="1" t="e">
        <f>VLOOKUP(B69,Ref.!I:K,3,0)</f>
        <v>#N/A</v>
      </c>
      <c r="N69" s="1">
        <f t="shared" si="3"/>
        <v>0</v>
      </c>
    </row>
    <row r="70" spans="1:14" x14ac:dyDescent="0.25">
      <c r="A70"/>
      <c r="B70"/>
      <c r="C70"/>
      <c r="D70"/>
      <c r="E70"/>
      <c r="F70"/>
      <c r="G70"/>
      <c r="H70"/>
      <c r="J70" s="68">
        <f>IFERROR(VLOOKUP(A70,fev!A:H,8,0),0)</f>
        <v>0</v>
      </c>
      <c r="K70" s="70">
        <f t="shared" si="2"/>
        <v>0</v>
      </c>
      <c r="M70" s="1" t="e">
        <f>VLOOKUP(B70,Ref.!I:K,3,0)</f>
        <v>#N/A</v>
      </c>
      <c r="N70" s="1">
        <f t="shared" si="3"/>
        <v>0</v>
      </c>
    </row>
    <row r="71" spans="1:14" x14ac:dyDescent="0.25">
      <c r="A71"/>
      <c r="B71"/>
      <c r="C71"/>
      <c r="D71"/>
      <c r="E71" s="108"/>
      <c r="F71" s="108"/>
      <c r="G71"/>
      <c r="H71"/>
      <c r="J71" s="68">
        <f>IFERROR(VLOOKUP(A71,fev!A:H,8,0),0)</f>
        <v>0</v>
      </c>
      <c r="K71" s="70">
        <f t="shared" si="2"/>
        <v>0</v>
      </c>
      <c r="M71" s="1" t="e">
        <f>VLOOKUP(B71,Ref.!I:K,3,0)</f>
        <v>#N/A</v>
      </c>
      <c r="N71" s="1">
        <f t="shared" si="3"/>
        <v>0</v>
      </c>
    </row>
    <row r="72" spans="1:14" x14ac:dyDescent="0.25">
      <c r="A72"/>
      <c r="B72"/>
      <c r="C72"/>
      <c r="D72"/>
      <c r="E72"/>
      <c r="F72"/>
      <c r="G72"/>
      <c r="H72"/>
      <c r="J72" s="68">
        <f>IFERROR(VLOOKUP(A72,fev!A:H,8,0),0)</f>
        <v>0</v>
      </c>
      <c r="K72" s="70">
        <f t="shared" si="2"/>
        <v>0</v>
      </c>
      <c r="M72" s="1" t="e">
        <f>VLOOKUP(B72,Ref.!I:K,3,0)</f>
        <v>#N/A</v>
      </c>
      <c r="N72" s="1">
        <f t="shared" si="3"/>
        <v>0</v>
      </c>
    </row>
    <row r="73" spans="1:14" x14ac:dyDescent="0.25">
      <c r="A73"/>
      <c r="B73"/>
      <c r="C73"/>
      <c r="D73"/>
      <c r="E73" s="108"/>
      <c r="F73" s="108"/>
      <c r="G73"/>
      <c r="H73"/>
      <c r="J73" s="68">
        <f>IFERROR(VLOOKUP(A73,fev!A:H,8,0),0)</f>
        <v>0</v>
      </c>
      <c r="K73" s="70">
        <f t="shared" si="2"/>
        <v>0</v>
      </c>
      <c r="M73" s="1" t="e">
        <f>VLOOKUP(B73,Ref.!I:K,3,0)</f>
        <v>#N/A</v>
      </c>
      <c r="N73" s="1">
        <f t="shared" si="3"/>
        <v>0</v>
      </c>
    </row>
    <row r="74" spans="1:14" x14ac:dyDescent="0.25">
      <c r="A74"/>
      <c r="B74"/>
      <c r="C74"/>
      <c r="D74"/>
      <c r="E74"/>
      <c r="F74"/>
      <c r="G74"/>
      <c r="H74"/>
      <c r="J74" s="68">
        <f>IFERROR(VLOOKUP(A74,fev!A:H,8,0),0)</f>
        <v>0</v>
      </c>
      <c r="K74" s="70">
        <f t="shared" si="2"/>
        <v>0</v>
      </c>
      <c r="M74" s="1" t="e">
        <f>VLOOKUP(B74,Ref.!I:K,3,0)</f>
        <v>#N/A</v>
      </c>
      <c r="N74" s="1">
        <f t="shared" si="3"/>
        <v>0</v>
      </c>
    </row>
    <row r="75" spans="1:14" x14ac:dyDescent="0.25">
      <c r="A75"/>
      <c r="B75"/>
      <c r="C75"/>
      <c r="D75" s="108"/>
      <c r="E75" s="108"/>
      <c r="F75" s="108"/>
      <c r="G75" s="108"/>
      <c r="H75" s="108"/>
      <c r="J75" s="68">
        <f>IFERROR(VLOOKUP(A75,fev!A:H,8,0),0)</f>
        <v>0</v>
      </c>
      <c r="K75" s="70">
        <f t="shared" si="2"/>
        <v>0</v>
      </c>
      <c r="M75" s="1" t="e">
        <f>VLOOKUP(B75,Ref.!I:K,3,0)</f>
        <v>#N/A</v>
      </c>
      <c r="N75" s="1">
        <f t="shared" si="3"/>
        <v>0</v>
      </c>
    </row>
    <row r="76" spans="1:14" x14ac:dyDescent="0.25">
      <c r="A76"/>
      <c r="B76"/>
      <c r="C76"/>
      <c r="D76"/>
      <c r="E76"/>
      <c r="F76"/>
      <c r="G76"/>
      <c r="H76"/>
      <c r="J76" s="68">
        <f>IFERROR(VLOOKUP(A76,fev!A:H,8,0),0)</f>
        <v>0</v>
      </c>
      <c r="K76" s="70">
        <f t="shared" si="2"/>
        <v>0</v>
      </c>
      <c r="M76" s="1" t="e">
        <f>VLOOKUP(B76,Ref.!I:K,3,0)</f>
        <v>#N/A</v>
      </c>
      <c r="N76" s="1">
        <f t="shared" si="3"/>
        <v>0</v>
      </c>
    </row>
    <row r="77" spans="1:14" x14ac:dyDescent="0.25">
      <c r="A77"/>
      <c r="B77"/>
      <c r="C77"/>
      <c r="D77"/>
      <c r="E77" s="108"/>
      <c r="F77" s="108"/>
      <c r="G77"/>
      <c r="H77"/>
      <c r="J77" s="68">
        <f>IFERROR(VLOOKUP(A77,fev!A:H,8,0),0)</f>
        <v>0</v>
      </c>
      <c r="K77" s="70">
        <f t="shared" si="2"/>
        <v>0</v>
      </c>
      <c r="M77" s="1" t="e">
        <f>VLOOKUP(B77,Ref.!I:K,3,0)</f>
        <v>#N/A</v>
      </c>
      <c r="N77" s="1">
        <f t="shared" si="3"/>
        <v>0</v>
      </c>
    </row>
    <row r="78" spans="1:14" x14ac:dyDescent="0.25">
      <c r="A78"/>
      <c r="B78"/>
      <c r="C78"/>
      <c r="D78"/>
      <c r="E78" s="108"/>
      <c r="F78" s="108"/>
      <c r="G78"/>
      <c r="H78"/>
      <c r="J78" s="68">
        <f>IFERROR(VLOOKUP(A78,fev!A:H,8,0),0)</f>
        <v>0</v>
      </c>
      <c r="K78" s="70">
        <f t="shared" si="2"/>
        <v>0</v>
      </c>
      <c r="M78" s="1" t="e">
        <f>VLOOKUP(B78,Ref.!I:K,3,0)</f>
        <v>#N/A</v>
      </c>
      <c r="N78" s="1">
        <f t="shared" si="3"/>
        <v>0</v>
      </c>
    </row>
    <row r="79" spans="1:14" x14ac:dyDescent="0.25">
      <c r="A79"/>
      <c r="B79"/>
      <c r="C79"/>
      <c r="D79"/>
      <c r="E79" s="108"/>
      <c r="F79" s="108"/>
      <c r="G79"/>
      <c r="H79"/>
      <c r="J79" s="68">
        <f>IFERROR(VLOOKUP(A79,fev!A:H,8,0),0)</f>
        <v>0</v>
      </c>
      <c r="K79" s="70">
        <f t="shared" si="2"/>
        <v>0</v>
      </c>
      <c r="M79" s="1" t="e">
        <f>VLOOKUP(B79,Ref.!I:K,3,0)</f>
        <v>#N/A</v>
      </c>
      <c r="N79" s="1">
        <f t="shared" si="3"/>
        <v>0</v>
      </c>
    </row>
    <row r="80" spans="1:14" x14ac:dyDescent="0.25">
      <c r="A80"/>
      <c r="B80"/>
      <c r="C80"/>
      <c r="D80"/>
      <c r="E80" s="108"/>
      <c r="F80" s="108"/>
      <c r="G80"/>
      <c r="H80"/>
      <c r="J80" s="68">
        <f>IFERROR(VLOOKUP(A80,fev!A:H,8,0),0)</f>
        <v>0</v>
      </c>
      <c r="K80" s="70">
        <f t="shared" si="2"/>
        <v>0</v>
      </c>
      <c r="M80" s="1" t="e">
        <f>VLOOKUP(B80,Ref.!I:K,3,0)</f>
        <v>#N/A</v>
      </c>
      <c r="N80" s="1">
        <f t="shared" si="3"/>
        <v>0</v>
      </c>
    </row>
    <row r="81" spans="1:14" x14ac:dyDescent="0.25">
      <c r="A81"/>
      <c r="B81"/>
      <c r="C81"/>
      <c r="D81"/>
      <c r="E81" s="108"/>
      <c r="F81" s="108"/>
      <c r="G81"/>
      <c r="H81"/>
      <c r="J81" s="68">
        <f>IFERROR(VLOOKUP(A81,fev!A:H,8,0),0)</f>
        <v>0</v>
      </c>
      <c r="K81" s="70">
        <f t="shared" si="2"/>
        <v>0</v>
      </c>
      <c r="M81" s="1" t="e">
        <f>VLOOKUP(B81,Ref.!I:K,3,0)</f>
        <v>#N/A</v>
      </c>
      <c r="N81" s="1">
        <f t="shared" si="3"/>
        <v>0</v>
      </c>
    </row>
    <row r="82" spans="1:14" x14ac:dyDescent="0.25">
      <c r="A82"/>
      <c r="B82"/>
      <c r="C82"/>
      <c r="D82"/>
      <c r="E82" s="108"/>
      <c r="F82" s="108"/>
      <c r="G82"/>
      <c r="H82"/>
      <c r="J82" s="68">
        <f>IFERROR(VLOOKUP(A82,fev!A:H,8,0),0)</f>
        <v>0</v>
      </c>
      <c r="K82" s="70">
        <f t="shared" si="2"/>
        <v>0</v>
      </c>
      <c r="M82" s="1" t="e">
        <f>VLOOKUP(B82,Ref.!I:K,3,0)</f>
        <v>#N/A</v>
      </c>
      <c r="N82" s="1">
        <f t="shared" si="3"/>
        <v>0</v>
      </c>
    </row>
    <row r="83" spans="1:14" x14ac:dyDescent="0.25">
      <c r="A83"/>
      <c r="B83"/>
      <c r="C83"/>
      <c r="D83"/>
      <c r="E83"/>
      <c r="F83"/>
      <c r="G83"/>
      <c r="H83"/>
      <c r="J83" s="68">
        <f>IFERROR(VLOOKUP(A83,fev!A:H,8,0),0)</f>
        <v>0</v>
      </c>
      <c r="K83" s="70">
        <f t="shared" si="2"/>
        <v>0</v>
      </c>
      <c r="M83" s="1" t="e">
        <f>VLOOKUP(B83,Ref.!I:K,3,0)</f>
        <v>#N/A</v>
      </c>
      <c r="N83" s="1">
        <f t="shared" si="3"/>
        <v>0</v>
      </c>
    </row>
    <row r="84" spans="1:14" x14ac:dyDescent="0.25">
      <c r="A84"/>
      <c r="B84"/>
      <c r="C84"/>
      <c r="D84" s="108"/>
      <c r="E84" s="108"/>
      <c r="F84" s="108"/>
      <c r="G84" s="108"/>
      <c r="H84" s="108"/>
      <c r="J84" s="68">
        <f>IFERROR(VLOOKUP(A84,fev!A:H,8,0),0)</f>
        <v>0</v>
      </c>
      <c r="K84" s="70">
        <f t="shared" si="2"/>
        <v>0</v>
      </c>
      <c r="M84" s="1" t="e">
        <f>VLOOKUP(B84,Ref.!I:K,3,0)</f>
        <v>#N/A</v>
      </c>
      <c r="N84" s="1">
        <f t="shared" si="3"/>
        <v>0</v>
      </c>
    </row>
    <row r="85" spans="1:14" x14ac:dyDescent="0.25">
      <c r="A85"/>
      <c r="B85"/>
      <c r="C85"/>
      <c r="D85" s="108"/>
      <c r="E85" s="108"/>
      <c r="F85" s="108"/>
      <c r="G85" s="108"/>
      <c r="H85" s="108"/>
      <c r="J85" s="68">
        <f>IFERROR(VLOOKUP(A85,fev!A:H,8,0),0)</f>
        <v>0</v>
      </c>
      <c r="K85" s="70">
        <f t="shared" si="2"/>
        <v>0</v>
      </c>
      <c r="M85" s="1" t="e">
        <f>VLOOKUP(B85,Ref.!I:K,3,0)</f>
        <v>#N/A</v>
      </c>
      <c r="N85" s="1">
        <f t="shared" si="3"/>
        <v>0</v>
      </c>
    </row>
    <row r="86" spans="1:14" x14ac:dyDescent="0.25">
      <c r="A86"/>
      <c r="B86"/>
      <c r="C86"/>
      <c r="D86" s="108"/>
      <c r="E86" s="108"/>
      <c r="F86" s="108"/>
      <c r="G86" s="108"/>
      <c r="H86" s="108"/>
      <c r="J86" s="68">
        <f>IFERROR(VLOOKUP(A86,fev!A:H,8,0),0)</f>
        <v>0</v>
      </c>
      <c r="K86" s="70">
        <f t="shared" si="2"/>
        <v>0</v>
      </c>
      <c r="M86" s="1" t="e">
        <f>VLOOKUP(B86,Ref.!I:K,3,0)</f>
        <v>#N/A</v>
      </c>
      <c r="N86" s="1">
        <f t="shared" si="3"/>
        <v>0</v>
      </c>
    </row>
    <row r="87" spans="1:14" x14ac:dyDescent="0.25">
      <c r="A87"/>
      <c r="B87"/>
      <c r="C87"/>
      <c r="D87" s="108"/>
      <c r="E87" s="108"/>
      <c r="F87" s="108"/>
      <c r="G87" s="108"/>
      <c r="H87" s="108"/>
      <c r="J87" s="68">
        <f>IFERROR(VLOOKUP(A87,fev!A:H,8,0),0)</f>
        <v>0</v>
      </c>
      <c r="K87" s="70">
        <f t="shared" si="2"/>
        <v>0</v>
      </c>
      <c r="M87" s="1" t="e">
        <f>VLOOKUP(B87,Ref.!I:K,3,0)</f>
        <v>#N/A</v>
      </c>
      <c r="N87" s="1">
        <f t="shared" si="3"/>
        <v>0</v>
      </c>
    </row>
    <row r="88" spans="1:14" x14ac:dyDescent="0.25">
      <c r="A88"/>
      <c r="B88"/>
      <c r="C88"/>
      <c r="D88" s="108"/>
      <c r="E88" s="108"/>
      <c r="F88" s="108"/>
      <c r="G88" s="108"/>
      <c r="H88" s="108"/>
      <c r="J88" s="68">
        <f>IFERROR(VLOOKUP(A88,fev!A:H,8,0),0)</f>
        <v>0</v>
      </c>
      <c r="K88" s="70">
        <f t="shared" si="2"/>
        <v>0</v>
      </c>
      <c r="M88" s="1" t="e">
        <f>VLOOKUP(B88,Ref.!I:K,3,0)</f>
        <v>#N/A</v>
      </c>
      <c r="N88" s="1">
        <f t="shared" si="3"/>
        <v>0</v>
      </c>
    </row>
    <row r="89" spans="1:14" x14ac:dyDescent="0.25">
      <c r="A89"/>
      <c r="B89"/>
      <c r="C89"/>
      <c r="D89" s="108"/>
      <c r="E89" s="108"/>
      <c r="F89" s="108"/>
      <c r="G89" s="108"/>
      <c r="H89" s="108"/>
      <c r="J89" s="68">
        <f>IFERROR(VLOOKUP(A89,fev!A:H,8,0),0)</f>
        <v>0</v>
      </c>
      <c r="K89" s="70">
        <f t="shared" si="2"/>
        <v>0</v>
      </c>
      <c r="M89" s="1" t="e">
        <f>VLOOKUP(B89,Ref.!I:K,3,0)</f>
        <v>#N/A</v>
      </c>
      <c r="N89" s="1">
        <f t="shared" si="3"/>
        <v>0</v>
      </c>
    </row>
    <row r="90" spans="1:14" x14ac:dyDescent="0.25">
      <c r="A90"/>
      <c r="B90"/>
      <c r="C90"/>
      <c r="D90" s="108"/>
      <c r="E90" s="108"/>
      <c r="F90" s="108"/>
      <c r="G90" s="108"/>
      <c r="H90" s="108"/>
      <c r="J90" s="68">
        <f>IFERROR(VLOOKUP(A90,fev!A:H,8,0),0)</f>
        <v>0</v>
      </c>
      <c r="K90" s="70">
        <f t="shared" si="2"/>
        <v>0</v>
      </c>
      <c r="M90" s="1" t="e">
        <f>VLOOKUP(B90,Ref.!I:K,3,0)</f>
        <v>#N/A</v>
      </c>
      <c r="N90" s="1">
        <f t="shared" si="3"/>
        <v>0</v>
      </c>
    </row>
    <row r="91" spans="1:14" x14ac:dyDescent="0.25">
      <c r="A91"/>
      <c r="B91"/>
      <c r="C91"/>
      <c r="D91" s="108"/>
      <c r="E91" s="108"/>
      <c r="F91" s="108"/>
      <c r="G91" s="108"/>
      <c r="H91" s="108"/>
      <c r="J91" s="68">
        <f>IFERROR(VLOOKUP(A91,fev!A:H,8,0),0)</f>
        <v>0</v>
      </c>
      <c r="K91" s="70">
        <f t="shared" si="2"/>
        <v>0</v>
      </c>
      <c r="M91" s="1" t="e">
        <f>VLOOKUP(B91,Ref.!I:K,3,0)</f>
        <v>#N/A</v>
      </c>
      <c r="N91" s="1">
        <f t="shared" si="3"/>
        <v>0</v>
      </c>
    </row>
    <row r="92" spans="1:14" x14ac:dyDescent="0.25">
      <c r="A92"/>
      <c r="B92"/>
      <c r="C92"/>
      <c r="D92" s="108"/>
      <c r="E92" s="108"/>
      <c r="F92" s="108"/>
      <c r="G92" s="108"/>
      <c r="H92" s="108"/>
      <c r="J92" s="68">
        <f>IFERROR(VLOOKUP(A92,fev!A:H,8,0),0)</f>
        <v>0</v>
      </c>
      <c r="K92" s="70">
        <f t="shared" si="2"/>
        <v>0</v>
      </c>
      <c r="M92" s="1" t="e">
        <f>VLOOKUP(B92,Ref.!I:K,3,0)</f>
        <v>#N/A</v>
      </c>
      <c r="N92" s="1">
        <f t="shared" si="3"/>
        <v>0</v>
      </c>
    </row>
    <row r="93" spans="1:14" x14ac:dyDescent="0.25">
      <c r="A93"/>
      <c r="B93"/>
      <c r="C93"/>
      <c r="D93" s="108"/>
      <c r="E93" s="108"/>
      <c r="F93" s="108"/>
      <c r="G93" s="108"/>
      <c r="H93" s="108"/>
      <c r="J93" s="68">
        <f>IFERROR(VLOOKUP(A93,fev!A:H,8,0),0)</f>
        <v>0</v>
      </c>
      <c r="K93" s="70">
        <f t="shared" si="2"/>
        <v>0</v>
      </c>
      <c r="M93" s="1" t="e">
        <f>VLOOKUP(B93,Ref.!I:K,3,0)</f>
        <v>#N/A</v>
      </c>
      <c r="N93" s="1">
        <f t="shared" si="3"/>
        <v>0</v>
      </c>
    </row>
    <row r="94" spans="1:14" x14ac:dyDescent="0.25">
      <c r="A94"/>
      <c r="B94"/>
      <c r="C94"/>
      <c r="D94" s="108"/>
      <c r="E94" s="108"/>
      <c r="F94" s="108"/>
      <c r="G94" s="108"/>
      <c r="H94" s="108"/>
      <c r="J94" s="68">
        <f>IFERROR(VLOOKUP(A94,fev!A:H,8,0),0)</f>
        <v>0</v>
      </c>
      <c r="K94" s="70">
        <f t="shared" si="2"/>
        <v>0</v>
      </c>
      <c r="M94" s="1" t="e">
        <f>VLOOKUP(B94,Ref.!I:K,3,0)</f>
        <v>#N/A</v>
      </c>
      <c r="N94" s="1">
        <f t="shared" si="3"/>
        <v>0</v>
      </c>
    </row>
    <row r="95" spans="1:14" x14ac:dyDescent="0.25">
      <c r="A95"/>
      <c r="B95"/>
      <c r="C95"/>
      <c r="D95" s="108"/>
      <c r="E95"/>
      <c r="F95"/>
      <c r="G95"/>
      <c r="H95" s="108"/>
      <c r="J95" s="68">
        <f>IFERROR(VLOOKUP(A95,fev!A:H,8,0),0)</f>
        <v>0</v>
      </c>
      <c r="K95" s="70">
        <f t="shared" si="2"/>
        <v>0</v>
      </c>
      <c r="M95" s="1" t="e">
        <f>VLOOKUP(B95,Ref.!I:K,3,0)</f>
        <v>#N/A</v>
      </c>
      <c r="N95" s="1">
        <f t="shared" si="3"/>
        <v>0</v>
      </c>
    </row>
    <row r="96" spans="1:14" x14ac:dyDescent="0.25">
      <c r="A96"/>
      <c r="B96"/>
      <c r="C96"/>
      <c r="D96" s="108"/>
      <c r="E96"/>
      <c r="F96"/>
      <c r="G96"/>
      <c r="H96" s="108"/>
      <c r="J96" s="68">
        <f>IFERROR(VLOOKUP(A96,fev!A:H,8,0),0)</f>
        <v>0</v>
      </c>
      <c r="K96" s="70">
        <f t="shared" si="2"/>
        <v>0</v>
      </c>
      <c r="M96" s="1" t="e">
        <f>VLOOKUP(B96,Ref.!I:K,3,0)</f>
        <v>#N/A</v>
      </c>
      <c r="N96" s="1">
        <f t="shared" si="3"/>
        <v>0</v>
      </c>
    </row>
    <row r="97" spans="1:14" x14ac:dyDescent="0.25">
      <c r="A97"/>
      <c r="B97"/>
      <c r="C97"/>
      <c r="D97" s="108"/>
      <c r="E97" s="108"/>
      <c r="F97" s="108"/>
      <c r="G97" s="108"/>
      <c r="H97" s="108"/>
      <c r="J97" s="68">
        <f>IFERROR(VLOOKUP(A97,fev!A:H,8,0),0)</f>
        <v>0</v>
      </c>
      <c r="K97" s="70">
        <f t="shared" si="2"/>
        <v>0</v>
      </c>
      <c r="M97" s="1" t="e">
        <f>VLOOKUP(B97,Ref.!I:K,3,0)</f>
        <v>#N/A</v>
      </c>
      <c r="N97" s="1">
        <f t="shared" si="3"/>
        <v>0</v>
      </c>
    </row>
    <row r="98" spans="1:14" x14ac:dyDescent="0.25">
      <c r="A98"/>
      <c r="B98"/>
      <c r="C98"/>
      <c r="D98" s="108"/>
      <c r="E98" s="108"/>
      <c r="F98" s="108"/>
      <c r="G98" s="108"/>
      <c r="H98" s="108"/>
      <c r="J98" s="68">
        <f>IFERROR(VLOOKUP(A98,fev!A:H,8,0),0)</f>
        <v>0</v>
      </c>
      <c r="K98" s="70">
        <f t="shared" si="2"/>
        <v>0</v>
      </c>
      <c r="M98" s="1" t="e">
        <f>VLOOKUP(B98,Ref.!I:K,3,0)</f>
        <v>#N/A</v>
      </c>
      <c r="N98" s="1">
        <f t="shared" si="3"/>
        <v>0</v>
      </c>
    </row>
    <row r="99" spans="1:14" x14ac:dyDescent="0.25">
      <c r="A99"/>
      <c r="B99"/>
      <c r="C99"/>
      <c r="D99" s="108"/>
      <c r="E99" s="108"/>
      <c r="F99" s="108"/>
      <c r="G99" s="108"/>
      <c r="H99" s="108"/>
      <c r="J99" s="68">
        <f>IFERROR(VLOOKUP(A99,fev!A:H,8,0),0)</f>
        <v>0</v>
      </c>
      <c r="K99" s="70">
        <f t="shared" si="2"/>
        <v>0</v>
      </c>
      <c r="M99" s="1" t="e">
        <f>VLOOKUP(B99,Ref.!I:K,3,0)</f>
        <v>#N/A</v>
      </c>
      <c r="N99" s="1">
        <f t="shared" si="3"/>
        <v>0</v>
      </c>
    </row>
    <row r="100" spans="1:14" x14ac:dyDescent="0.25">
      <c r="A100"/>
      <c r="B100"/>
      <c r="C100"/>
      <c r="D100"/>
      <c r="E100"/>
      <c r="F100"/>
      <c r="G100"/>
      <c r="H100"/>
      <c r="J100" s="68">
        <f>IFERROR(VLOOKUP(A100,fev!A:H,8,0),0)</f>
        <v>0</v>
      </c>
      <c r="K100" s="70">
        <f t="shared" si="2"/>
        <v>0</v>
      </c>
      <c r="M100" s="1" t="e">
        <f>VLOOKUP(B100,Ref.!I:K,3,0)</f>
        <v>#N/A</v>
      </c>
      <c r="N100" s="1">
        <f t="shared" si="3"/>
        <v>0</v>
      </c>
    </row>
    <row r="101" spans="1:14" x14ac:dyDescent="0.25">
      <c r="A101"/>
      <c r="B101"/>
      <c r="C101"/>
      <c r="D101" s="108"/>
      <c r="E101" s="108"/>
      <c r="F101"/>
      <c r="G101" s="108"/>
      <c r="H101" s="108"/>
      <c r="J101" s="68">
        <f>IFERROR(VLOOKUP(A101,fev!A:H,8,0),0)</f>
        <v>0</v>
      </c>
      <c r="K101" s="70">
        <f t="shared" si="2"/>
        <v>0</v>
      </c>
      <c r="M101" s="1" t="e">
        <f>VLOOKUP(B101,Ref.!I:K,3,0)</f>
        <v>#N/A</v>
      </c>
      <c r="N101" s="1">
        <f t="shared" si="3"/>
        <v>0</v>
      </c>
    </row>
    <row r="102" spans="1:14" x14ac:dyDescent="0.25">
      <c r="A102"/>
      <c r="B102"/>
      <c r="C102"/>
      <c r="D102" s="108"/>
      <c r="E102" s="108"/>
      <c r="F102"/>
      <c r="G102"/>
      <c r="H102" s="108"/>
      <c r="J102" s="68">
        <f>IFERROR(VLOOKUP(A102,fev!A:H,8,0),0)</f>
        <v>0</v>
      </c>
      <c r="K102" s="70">
        <f t="shared" si="2"/>
        <v>0</v>
      </c>
      <c r="M102" s="1" t="e">
        <f>VLOOKUP(B102,Ref.!I:K,3,0)</f>
        <v>#N/A</v>
      </c>
      <c r="N102" s="1">
        <f t="shared" si="3"/>
        <v>0</v>
      </c>
    </row>
    <row r="103" spans="1:14" x14ac:dyDescent="0.25">
      <c r="A103"/>
      <c r="B103"/>
      <c r="C103"/>
      <c r="D103" s="108"/>
      <c r="E103" s="108"/>
      <c r="F103"/>
      <c r="G103" s="108"/>
      <c r="H103" s="108"/>
      <c r="J103" s="68">
        <f>IFERROR(VLOOKUP(A103,fev!A:H,8,0),0)</f>
        <v>0</v>
      </c>
      <c r="K103" s="70">
        <f t="shared" si="2"/>
        <v>0</v>
      </c>
      <c r="M103" s="1" t="e">
        <f>VLOOKUP(B103,Ref.!I:K,3,0)</f>
        <v>#N/A</v>
      </c>
      <c r="N103" s="1">
        <f t="shared" si="3"/>
        <v>0</v>
      </c>
    </row>
    <row r="104" spans="1:14" x14ac:dyDescent="0.25">
      <c r="A104"/>
      <c r="B104"/>
      <c r="C104"/>
      <c r="D104" s="108"/>
      <c r="E104" s="108"/>
      <c r="F104" s="108"/>
      <c r="G104" s="108"/>
      <c r="H104" s="108"/>
      <c r="J104" s="68">
        <f>IFERROR(VLOOKUP(A104,fev!A:H,8,0),0)</f>
        <v>0</v>
      </c>
      <c r="K104" s="70">
        <f t="shared" si="2"/>
        <v>0</v>
      </c>
      <c r="M104" s="1" t="e">
        <f>VLOOKUP(B104,Ref.!I:K,3,0)</f>
        <v>#N/A</v>
      </c>
      <c r="N104" s="1">
        <f t="shared" si="3"/>
        <v>0</v>
      </c>
    </row>
    <row r="105" spans="1:14" x14ac:dyDescent="0.25">
      <c r="A105"/>
      <c r="B105"/>
      <c r="C105"/>
      <c r="D105" s="108"/>
      <c r="E105"/>
      <c r="F105"/>
      <c r="G105"/>
      <c r="H105" s="108"/>
      <c r="J105" s="68">
        <f>IFERROR(VLOOKUP(A105,fev!A:H,8,0),0)</f>
        <v>0</v>
      </c>
      <c r="K105" s="70">
        <f t="shared" si="2"/>
        <v>0</v>
      </c>
      <c r="M105" s="1" t="e">
        <f>VLOOKUP(B105,Ref.!I:K,3,0)</f>
        <v>#N/A</v>
      </c>
      <c r="N105" s="1">
        <f t="shared" si="3"/>
        <v>0</v>
      </c>
    </row>
    <row r="106" spans="1:14" x14ac:dyDescent="0.25">
      <c r="A106"/>
      <c r="B106"/>
      <c r="C106"/>
      <c r="D106" s="108"/>
      <c r="E106" s="108"/>
      <c r="F106" s="108"/>
      <c r="G106" s="108"/>
      <c r="H106" s="108"/>
      <c r="J106" s="68">
        <f>IFERROR(VLOOKUP(A106,fev!A:H,8,0),0)</f>
        <v>0</v>
      </c>
      <c r="K106" s="70">
        <f t="shared" si="2"/>
        <v>0</v>
      </c>
      <c r="M106" s="1" t="e">
        <f>VLOOKUP(B106,Ref.!I:K,3,0)</f>
        <v>#N/A</v>
      </c>
      <c r="N106" s="1">
        <f t="shared" si="3"/>
        <v>0</v>
      </c>
    </row>
    <row r="107" spans="1:14" x14ac:dyDescent="0.25">
      <c r="A107"/>
      <c r="B107"/>
      <c r="C107"/>
      <c r="D107" s="108"/>
      <c r="E107" s="108"/>
      <c r="F107" s="108"/>
      <c r="G107" s="108"/>
      <c r="H107" s="108"/>
      <c r="J107" s="68">
        <f>IFERROR(VLOOKUP(A107,fev!A:H,8,0),0)</f>
        <v>0</v>
      </c>
      <c r="K107" s="70">
        <f t="shared" si="2"/>
        <v>0</v>
      </c>
      <c r="M107" s="1" t="e">
        <f>VLOOKUP(B107,Ref.!I:K,3,0)</f>
        <v>#N/A</v>
      </c>
      <c r="N107" s="1">
        <f t="shared" si="3"/>
        <v>0</v>
      </c>
    </row>
    <row r="108" spans="1:14" x14ac:dyDescent="0.25">
      <c r="A108"/>
      <c r="B108"/>
      <c r="C108"/>
      <c r="D108" s="108"/>
      <c r="E108" s="108"/>
      <c r="F108"/>
      <c r="G108" s="108"/>
      <c r="H108" s="108"/>
      <c r="J108" s="68">
        <f>IFERROR(VLOOKUP(A108,fev!A:H,8,0),0)</f>
        <v>0</v>
      </c>
      <c r="K108" s="70">
        <f t="shared" si="2"/>
        <v>0</v>
      </c>
      <c r="M108" s="1" t="e">
        <f>VLOOKUP(B108,Ref.!I:K,3,0)</f>
        <v>#N/A</v>
      </c>
      <c r="N108" s="1">
        <f t="shared" si="3"/>
        <v>0</v>
      </c>
    </row>
    <row r="109" spans="1:14" x14ac:dyDescent="0.25">
      <c r="A109"/>
      <c r="B109"/>
      <c r="C109"/>
      <c r="D109" s="108"/>
      <c r="E109" s="108"/>
      <c r="F109" s="108"/>
      <c r="G109" s="108"/>
      <c r="H109" s="108"/>
      <c r="J109" s="68">
        <f>IFERROR(VLOOKUP(A109,fev!A:H,8,0),0)</f>
        <v>0</v>
      </c>
      <c r="K109" s="70">
        <f t="shared" si="2"/>
        <v>0</v>
      </c>
      <c r="M109" s="1" t="e">
        <f>VLOOKUP(B109,Ref.!I:K,3,0)</f>
        <v>#N/A</v>
      </c>
      <c r="N109" s="1">
        <f t="shared" si="3"/>
        <v>0</v>
      </c>
    </row>
    <row r="110" spans="1:14" x14ac:dyDescent="0.25">
      <c r="A110"/>
      <c r="B110"/>
      <c r="C110"/>
      <c r="D110" s="108"/>
      <c r="E110" s="108"/>
      <c r="F110" s="108"/>
      <c r="G110" s="108"/>
      <c r="H110" s="108"/>
      <c r="J110" s="68">
        <f>IFERROR(VLOOKUP(A110,fev!A:H,8,0),0)</f>
        <v>0</v>
      </c>
      <c r="K110" s="70">
        <f t="shared" si="2"/>
        <v>0</v>
      </c>
      <c r="M110" s="1" t="e">
        <f>VLOOKUP(B110,Ref.!I:K,3,0)</f>
        <v>#N/A</v>
      </c>
      <c r="N110" s="1">
        <f t="shared" si="3"/>
        <v>0</v>
      </c>
    </row>
    <row r="111" spans="1:14" x14ac:dyDescent="0.25">
      <c r="A111"/>
      <c r="B111"/>
      <c r="C111"/>
      <c r="D111" s="108"/>
      <c r="E111" s="108"/>
      <c r="F111"/>
      <c r="G111" s="108"/>
      <c r="H111" s="108"/>
      <c r="J111" s="68">
        <f>IFERROR(VLOOKUP(A111,fev!A:H,8,0),0)</f>
        <v>0</v>
      </c>
      <c r="K111" s="70">
        <f t="shared" si="2"/>
        <v>0</v>
      </c>
      <c r="M111" s="1" t="e">
        <f>VLOOKUP(B111,Ref.!I:K,3,0)</f>
        <v>#N/A</v>
      </c>
      <c r="N111" s="1">
        <f t="shared" si="3"/>
        <v>0</v>
      </c>
    </row>
    <row r="112" spans="1:14" x14ac:dyDescent="0.25">
      <c r="A112"/>
      <c r="B112"/>
      <c r="C112"/>
      <c r="D112"/>
      <c r="E112"/>
      <c r="F112"/>
      <c r="G112"/>
      <c r="H112"/>
      <c r="J112" s="68">
        <f>IFERROR(VLOOKUP(A112,fev!A:H,8,0),0)</f>
        <v>0</v>
      </c>
      <c r="K112" s="70">
        <f t="shared" si="2"/>
        <v>0</v>
      </c>
      <c r="M112" s="1" t="e">
        <f>VLOOKUP(B112,Ref.!I:K,3,0)</f>
        <v>#N/A</v>
      </c>
      <c r="N112" s="1">
        <f t="shared" si="3"/>
        <v>0</v>
      </c>
    </row>
    <row r="113" spans="1:14" x14ac:dyDescent="0.25">
      <c r="A113"/>
      <c r="B113"/>
      <c r="C113"/>
      <c r="D113" s="108"/>
      <c r="E113" s="108"/>
      <c r="F113"/>
      <c r="G113" s="108"/>
      <c r="H113" s="108"/>
      <c r="J113" s="68">
        <f>IFERROR(VLOOKUP(A113,fev!A:H,8,0),0)</f>
        <v>0</v>
      </c>
      <c r="K113" s="70">
        <f t="shared" si="2"/>
        <v>0</v>
      </c>
      <c r="M113" s="1" t="e">
        <f>VLOOKUP(B113,Ref.!I:K,3,0)</f>
        <v>#N/A</v>
      </c>
      <c r="N113" s="1">
        <f t="shared" si="3"/>
        <v>0</v>
      </c>
    </row>
    <row r="114" spans="1:14" x14ac:dyDescent="0.25">
      <c r="A114"/>
      <c r="B114"/>
      <c r="C114"/>
      <c r="D114" s="108"/>
      <c r="E114" s="108"/>
      <c r="F114"/>
      <c r="G114" s="108"/>
      <c r="H114" s="108"/>
      <c r="J114" s="68">
        <f>IFERROR(VLOOKUP(A114,fev!A:H,8,0),0)</f>
        <v>0</v>
      </c>
      <c r="K114" s="70">
        <f t="shared" si="2"/>
        <v>0</v>
      </c>
      <c r="M114" s="1" t="e">
        <f>VLOOKUP(B114,Ref.!I:K,3,0)</f>
        <v>#N/A</v>
      </c>
      <c r="N114" s="1">
        <f t="shared" si="3"/>
        <v>0</v>
      </c>
    </row>
    <row r="115" spans="1:14" x14ac:dyDescent="0.25">
      <c r="A115"/>
      <c r="B115"/>
      <c r="C115"/>
      <c r="D115" s="108"/>
      <c r="E115" s="108"/>
      <c r="F115" s="108"/>
      <c r="G115" s="108"/>
      <c r="H115" s="108"/>
      <c r="J115" s="68">
        <f>IFERROR(VLOOKUP(A115,fev!A:H,8,0),0)</f>
        <v>0</v>
      </c>
      <c r="K115" s="70">
        <f t="shared" si="2"/>
        <v>0</v>
      </c>
      <c r="M115" s="1" t="e">
        <f>VLOOKUP(B115,Ref.!I:K,3,0)</f>
        <v>#N/A</v>
      </c>
      <c r="N115" s="1">
        <f t="shared" si="3"/>
        <v>0</v>
      </c>
    </row>
    <row r="116" spans="1:14" x14ac:dyDescent="0.25">
      <c r="A116"/>
      <c r="B116"/>
      <c r="C116"/>
      <c r="D116" s="108"/>
      <c r="E116" s="108"/>
      <c r="F116" s="108"/>
      <c r="G116" s="108"/>
      <c r="H116" s="108"/>
      <c r="J116" s="68">
        <f>IFERROR(VLOOKUP(A116,fev!A:H,8,0),0)</f>
        <v>0</v>
      </c>
      <c r="K116" s="70">
        <f t="shared" si="2"/>
        <v>0</v>
      </c>
      <c r="M116" s="1" t="e">
        <f>VLOOKUP(B116,Ref.!I:K,3,0)</f>
        <v>#N/A</v>
      </c>
      <c r="N116" s="1">
        <f t="shared" si="3"/>
        <v>0</v>
      </c>
    </row>
    <row r="117" spans="1:14" x14ac:dyDescent="0.25">
      <c r="A117"/>
      <c r="B117"/>
      <c r="C117"/>
      <c r="D117" s="108"/>
      <c r="E117" s="108"/>
      <c r="F117"/>
      <c r="G117" s="108"/>
      <c r="H117" s="108"/>
      <c r="J117" s="68">
        <f>IFERROR(VLOOKUP(A117,fev!A:H,8,0),0)</f>
        <v>0</v>
      </c>
      <c r="K117" s="70">
        <f t="shared" si="2"/>
        <v>0</v>
      </c>
      <c r="M117" s="1" t="e">
        <f>VLOOKUP(B117,Ref.!I:K,3,0)</f>
        <v>#N/A</v>
      </c>
      <c r="N117" s="1">
        <f t="shared" si="3"/>
        <v>0</v>
      </c>
    </row>
    <row r="118" spans="1:14" x14ac:dyDescent="0.25">
      <c r="A118"/>
      <c r="B118"/>
      <c r="C118"/>
      <c r="D118" s="108"/>
      <c r="E118" s="108"/>
      <c r="F118"/>
      <c r="G118" s="108"/>
      <c r="H118" s="108"/>
      <c r="J118" s="68">
        <f>IFERROR(VLOOKUP(A118,fev!A:H,8,0),0)</f>
        <v>0</v>
      </c>
      <c r="K118" s="70">
        <f t="shared" si="2"/>
        <v>0</v>
      </c>
      <c r="M118" s="1" t="e">
        <f>VLOOKUP(B118,Ref.!I:K,3,0)</f>
        <v>#N/A</v>
      </c>
      <c r="N118" s="1">
        <f t="shared" si="3"/>
        <v>0</v>
      </c>
    </row>
    <row r="119" spans="1:14" x14ac:dyDescent="0.25">
      <c r="A119"/>
      <c r="B119"/>
      <c r="C119"/>
      <c r="D119"/>
      <c r="E119" s="108"/>
      <c r="F119" s="108"/>
      <c r="G119"/>
      <c r="H119"/>
      <c r="J119" s="68">
        <f>IFERROR(VLOOKUP(A119,fev!A:H,8,0),0)</f>
        <v>0</v>
      </c>
      <c r="K119" s="70">
        <f t="shared" si="2"/>
        <v>0</v>
      </c>
      <c r="M119" s="1" t="e">
        <f>VLOOKUP(B119,Ref.!I:K,3,0)</f>
        <v>#N/A</v>
      </c>
      <c r="N119" s="1">
        <f t="shared" si="3"/>
        <v>0</v>
      </c>
    </row>
    <row r="120" spans="1:14" x14ac:dyDescent="0.25">
      <c r="A120"/>
      <c r="B120"/>
      <c r="C120"/>
      <c r="D120" s="108"/>
      <c r="E120" s="108"/>
      <c r="F120"/>
      <c r="G120" s="108"/>
      <c r="H120" s="108"/>
      <c r="J120" s="68">
        <f>IFERROR(VLOOKUP(A120,fev!A:H,8,0),0)</f>
        <v>0</v>
      </c>
      <c r="K120" s="70">
        <f t="shared" si="2"/>
        <v>0</v>
      </c>
      <c r="M120" s="1" t="e">
        <f>VLOOKUP(B120,Ref.!I:K,3,0)</f>
        <v>#N/A</v>
      </c>
      <c r="N120" s="1">
        <f t="shared" si="3"/>
        <v>0</v>
      </c>
    </row>
    <row r="121" spans="1:14" x14ac:dyDescent="0.25">
      <c r="A121"/>
      <c r="B121"/>
      <c r="C121"/>
      <c r="D121" s="108"/>
      <c r="E121" s="108"/>
      <c r="F121" s="108"/>
      <c r="G121" s="108"/>
      <c r="H121" s="108"/>
      <c r="J121" s="68">
        <f>IFERROR(VLOOKUP(A121,fev!A:H,8,0),0)</f>
        <v>0</v>
      </c>
      <c r="K121" s="70">
        <f t="shared" si="2"/>
        <v>0</v>
      </c>
      <c r="M121" s="1" t="e">
        <f>VLOOKUP(B121,Ref.!I:K,3,0)</f>
        <v>#N/A</v>
      </c>
      <c r="N121" s="1">
        <f t="shared" si="3"/>
        <v>0</v>
      </c>
    </row>
    <row r="122" spans="1:14" x14ac:dyDescent="0.25">
      <c r="A122"/>
      <c r="B122"/>
      <c r="C122"/>
      <c r="D122"/>
      <c r="E122"/>
      <c r="F122"/>
      <c r="G122"/>
      <c r="H122"/>
      <c r="J122" s="68">
        <f>IFERROR(VLOOKUP(A122,fev!A:H,8,0),0)</f>
        <v>0</v>
      </c>
      <c r="K122" s="70">
        <f t="shared" si="2"/>
        <v>0</v>
      </c>
      <c r="M122" s="1" t="e">
        <f>VLOOKUP(B122,Ref.!I:K,3,0)</f>
        <v>#N/A</v>
      </c>
      <c r="N122" s="1">
        <f t="shared" si="3"/>
        <v>0</v>
      </c>
    </row>
    <row r="123" spans="1:14" x14ac:dyDescent="0.25">
      <c r="A123"/>
      <c r="B123"/>
      <c r="C123"/>
      <c r="D123"/>
      <c r="E123"/>
      <c r="F123"/>
      <c r="G123"/>
      <c r="H123"/>
      <c r="J123" s="68">
        <f>IFERROR(VLOOKUP(A123,fev!A:H,8,0),0)</f>
        <v>0</v>
      </c>
      <c r="K123" s="70">
        <f t="shared" si="2"/>
        <v>0</v>
      </c>
      <c r="M123" s="1" t="e">
        <f>VLOOKUP(B123,Ref.!I:K,3,0)</f>
        <v>#N/A</v>
      </c>
      <c r="N123" s="1">
        <f t="shared" si="3"/>
        <v>0</v>
      </c>
    </row>
    <row r="124" spans="1:14" x14ac:dyDescent="0.25">
      <c r="A124"/>
      <c r="B124"/>
      <c r="C124"/>
      <c r="D124" s="108"/>
      <c r="E124" s="108"/>
      <c r="F124" s="108"/>
      <c r="G124" s="108"/>
      <c r="H124" s="108"/>
      <c r="J124" s="68">
        <f>IFERROR(VLOOKUP(A124,fev!A:H,8,0),0)</f>
        <v>0</v>
      </c>
      <c r="K124" s="70">
        <f t="shared" si="2"/>
        <v>0</v>
      </c>
      <c r="M124" s="1" t="e">
        <f>VLOOKUP(B124,Ref.!I:K,3,0)</f>
        <v>#N/A</v>
      </c>
      <c r="N124" s="1">
        <f t="shared" si="3"/>
        <v>0</v>
      </c>
    </row>
    <row r="125" spans="1:14" x14ac:dyDescent="0.25">
      <c r="A125"/>
      <c r="B125"/>
      <c r="C125"/>
      <c r="D125"/>
      <c r="E125"/>
      <c r="F125"/>
      <c r="G125"/>
      <c r="H125"/>
      <c r="J125" s="68">
        <f>IFERROR(VLOOKUP(A125,fev!A:H,8,0),0)</f>
        <v>0</v>
      </c>
      <c r="K125" s="70">
        <f t="shared" si="2"/>
        <v>0</v>
      </c>
      <c r="M125" s="1" t="e">
        <f>VLOOKUP(B125,Ref.!I:K,3,0)</f>
        <v>#N/A</v>
      </c>
      <c r="N125" s="1">
        <f t="shared" si="3"/>
        <v>0</v>
      </c>
    </row>
    <row r="126" spans="1:14" x14ac:dyDescent="0.25">
      <c r="A126"/>
      <c r="B126"/>
      <c r="C126"/>
      <c r="D126" s="108"/>
      <c r="E126" s="108"/>
      <c r="F126" s="108"/>
      <c r="G126" s="108"/>
      <c r="H126" s="108"/>
      <c r="J126" s="68">
        <f>IFERROR(VLOOKUP(A126,fev!A:H,8,0),0)</f>
        <v>0</v>
      </c>
      <c r="K126" s="70">
        <f t="shared" si="2"/>
        <v>0</v>
      </c>
      <c r="M126" s="1" t="e">
        <f>VLOOKUP(B126,Ref.!I:K,3,0)</f>
        <v>#N/A</v>
      </c>
      <c r="N126" s="1">
        <f t="shared" si="3"/>
        <v>0</v>
      </c>
    </row>
    <row r="127" spans="1:14" x14ac:dyDescent="0.25">
      <c r="A127"/>
      <c r="B127"/>
      <c r="C127"/>
      <c r="D127" s="108"/>
      <c r="E127" s="108"/>
      <c r="F127" s="108"/>
      <c r="G127" s="108"/>
      <c r="H127" s="108"/>
      <c r="J127" s="68">
        <f>IFERROR(VLOOKUP(A127,fev!A:H,8,0),0)</f>
        <v>0</v>
      </c>
      <c r="K127" s="70">
        <f t="shared" si="2"/>
        <v>0</v>
      </c>
      <c r="M127" s="1" t="e">
        <f>VLOOKUP(B127,Ref.!I:K,3,0)</f>
        <v>#N/A</v>
      </c>
      <c r="N127" s="1">
        <f t="shared" si="3"/>
        <v>0</v>
      </c>
    </row>
    <row r="128" spans="1:14" x14ac:dyDescent="0.25">
      <c r="A128"/>
      <c r="B128"/>
      <c r="C128"/>
      <c r="D128" s="108"/>
      <c r="E128"/>
      <c r="F128"/>
      <c r="G128"/>
      <c r="H128" s="108"/>
      <c r="J128" s="68">
        <f>IFERROR(VLOOKUP(A128,fev!A:H,8,0),0)</f>
        <v>0</v>
      </c>
      <c r="K128" s="70">
        <f t="shared" si="2"/>
        <v>0</v>
      </c>
      <c r="M128" s="1" t="e">
        <f>VLOOKUP(B128,Ref.!I:K,3,0)</f>
        <v>#N/A</v>
      </c>
      <c r="N128" s="1">
        <f t="shared" si="3"/>
        <v>0</v>
      </c>
    </row>
    <row r="129" spans="1:14" x14ac:dyDescent="0.25">
      <c r="A129"/>
      <c r="B129"/>
      <c r="C129"/>
      <c r="D129" s="108"/>
      <c r="E129" s="108"/>
      <c r="F129"/>
      <c r="G129" s="108"/>
      <c r="H129" s="108"/>
      <c r="J129" s="68">
        <f>IFERROR(VLOOKUP(A129,fev!A:H,8,0),0)</f>
        <v>0</v>
      </c>
      <c r="K129" s="70">
        <f t="shared" si="2"/>
        <v>0</v>
      </c>
      <c r="M129" s="1" t="e">
        <f>VLOOKUP(B129,Ref.!I:K,3,0)</f>
        <v>#N/A</v>
      </c>
      <c r="N129" s="1">
        <f t="shared" si="3"/>
        <v>0</v>
      </c>
    </row>
    <row r="130" spans="1:14" x14ac:dyDescent="0.25">
      <c r="A130"/>
      <c r="B130"/>
      <c r="C130"/>
      <c r="D130" s="108"/>
      <c r="E130"/>
      <c r="F130"/>
      <c r="G130"/>
      <c r="H130" s="108"/>
      <c r="J130" s="68">
        <f>IFERROR(VLOOKUP(A130,fev!A:H,8,0),0)</f>
        <v>0</v>
      </c>
      <c r="K130" s="70">
        <f t="shared" ref="K130:K193" si="4">D130-J130</f>
        <v>0</v>
      </c>
      <c r="M130" s="1" t="e">
        <f>VLOOKUP(B130,Ref.!I:K,3,0)</f>
        <v>#N/A</v>
      </c>
      <c r="N130" s="1">
        <f t="shared" si="3"/>
        <v>0</v>
      </c>
    </row>
    <row r="131" spans="1:14" x14ac:dyDescent="0.25">
      <c r="A131"/>
      <c r="B131"/>
      <c r="C131"/>
      <c r="D131"/>
      <c r="E131"/>
      <c r="F131"/>
      <c r="G131"/>
      <c r="H131"/>
      <c r="J131" s="68">
        <f>IFERROR(VLOOKUP(A131,fev!A:H,8,0),0)</f>
        <v>0</v>
      </c>
      <c r="K131" s="70">
        <f t="shared" si="4"/>
        <v>0</v>
      </c>
      <c r="M131" s="1" t="e">
        <f>VLOOKUP(B131,Ref.!I:K,3,0)</f>
        <v>#N/A</v>
      </c>
      <c r="N131" s="1">
        <f t="shared" ref="N131:N194" si="5">LEN(A131)</f>
        <v>0</v>
      </c>
    </row>
    <row r="132" spans="1:14" x14ac:dyDescent="0.25">
      <c r="A132"/>
      <c r="B132"/>
      <c r="C132"/>
      <c r="D132"/>
      <c r="E132"/>
      <c r="F132"/>
      <c r="G132"/>
      <c r="H132"/>
      <c r="J132" s="68">
        <f>IFERROR(VLOOKUP(A132,fev!A:H,8,0),0)</f>
        <v>0</v>
      </c>
      <c r="K132" s="70">
        <f t="shared" si="4"/>
        <v>0</v>
      </c>
      <c r="M132" s="1" t="e">
        <f>VLOOKUP(B132,Ref.!I:K,3,0)</f>
        <v>#N/A</v>
      </c>
      <c r="N132" s="1">
        <f t="shared" si="5"/>
        <v>0</v>
      </c>
    </row>
    <row r="133" spans="1:14" x14ac:dyDescent="0.25">
      <c r="A133"/>
      <c r="B133"/>
      <c r="C133"/>
      <c r="D133"/>
      <c r="E133"/>
      <c r="F133"/>
      <c r="G133"/>
      <c r="H133"/>
      <c r="J133" s="68">
        <f>IFERROR(VLOOKUP(A133,fev!A:H,8,0),0)</f>
        <v>0</v>
      </c>
      <c r="K133" s="70">
        <f t="shared" si="4"/>
        <v>0</v>
      </c>
      <c r="M133" s="1" t="e">
        <f>VLOOKUP(B133,Ref.!I:K,3,0)</f>
        <v>#N/A</v>
      </c>
      <c r="N133" s="1">
        <f t="shared" si="5"/>
        <v>0</v>
      </c>
    </row>
    <row r="134" spans="1:14" x14ac:dyDescent="0.25">
      <c r="A134"/>
      <c r="B134"/>
      <c r="C134"/>
      <c r="D134" s="108"/>
      <c r="E134" s="108"/>
      <c r="F134" s="108"/>
      <c r="G134" s="108"/>
      <c r="H134" s="108"/>
      <c r="J134" s="68">
        <f>IFERROR(VLOOKUP(A134,fev!A:H,8,0),0)</f>
        <v>0</v>
      </c>
      <c r="K134" s="70">
        <f t="shared" si="4"/>
        <v>0</v>
      </c>
      <c r="M134" s="1" t="e">
        <f>VLOOKUP(B134,Ref.!I:K,3,0)</f>
        <v>#N/A</v>
      </c>
      <c r="N134" s="1">
        <f t="shared" si="5"/>
        <v>0</v>
      </c>
    </row>
    <row r="135" spans="1:14" x14ac:dyDescent="0.25">
      <c r="A135"/>
      <c r="B135"/>
      <c r="C135"/>
      <c r="D135" s="108"/>
      <c r="E135" s="108"/>
      <c r="F135"/>
      <c r="G135" s="108"/>
      <c r="H135" s="108"/>
      <c r="J135" s="68">
        <f>IFERROR(VLOOKUP(A135,fev!A:H,8,0),0)</f>
        <v>0</v>
      </c>
      <c r="K135" s="70">
        <f t="shared" si="4"/>
        <v>0</v>
      </c>
      <c r="M135" s="1" t="e">
        <f>VLOOKUP(B135,Ref.!I:K,3,0)</f>
        <v>#N/A</v>
      </c>
      <c r="N135" s="1">
        <f t="shared" si="5"/>
        <v>0</v>
      </c>
    </row>
    <row r="136" spans="1:14" x14ac:dyDescent="0.25">
      <c r="A136"/>
      <c r="B136"/>
      <c r="C136"/>
      <c r="D136" s="108"/>
      <c r="E136"/>
      <c r="F136"/>
      <c r="G136"/>
      <c r="H136" s="108"/>
      <c r="J136" s="68">
        <f>IFERROR(VLOOKUP(A136,fev!A:H,8,0),0)</f>
        <v>0</v>
      </c>
      <c r="K136" s="70">
        <f t="shared" si="4"/>
        <v>0</v>
      </c>
      <c r="M136" s="1" t="e">
        <f>VLOOKUP(B136,Ref.!I:K,3,0)</f>
        <v>#N/A</v>
      </c>
      <c r="N136" s="1">
        <f t="shared" si="5"/>
        <v>0</v>
      </c>
    </row>
    <row r="137" spans="1:14" x14ac:dyDescent="0.25">
      <c r="A137"/>
      <c r="B137"/>
      <c r="C137"/>
      <c r="D137"/>
      <c r="E137"/>
      <c r="F137"/>
      <c r="G137"/>
      <c r="H137"/>
      <c r="J137" s="68">
        <f>IFERROR(VLOOKUP(A137,fev!A:H,8,0),0)</f>
        <v>0</v>
      </c>
      <c r="K137" s="70">
        <f t="shared" si="4"/>
        <v>0</v>
      </c>
      <c r="M137" s="1" t="e">
        <f>VLOOKUP(B137,Ref.!I:K,3,0)</f>
        <v>#N/A</v>
      </c>
      <c r="N137" s="1">
        <f t="shared" si="5"/>
        <v>0</v>
      </c>
    </row>
    <row r="138" spans="1:14" x14ac:dyDescent="0.25">
      <c r="A138"/>
      <c r="B138"/>
      <c r="C138"/>
      <c r="D138" s="108"/>
      <c r="E138"/>
      <c r="F138"/>
      <c r="G138"/>
      <c r="H138" s="108"/>
      <c r="J138" s="68">
        <f>IFERROR(VLOOKUP(A138,fev!A:H,8,0),0)</f>
        <v>0</v>
      </c>
      <c r="K138" s="70">
        <f t="shared" si="4"/>
        <v>0</v>
      </c>
      <c r="M138" s="1" t="e">
        <f>VLOOKUP(B138,Ref.!I:K,3,0)</f>
        <v>#N/A</v>
      </c>
      <c r="N138" s="1">
        <f t="shared" si="5"/>
        <v>0</v>
      </c>
    </row>
    <row r="139" spans="1:14" x14ac:dyDescent="0.25">
      <c r="A139"/>
      <c r="B139"/>
      <c r="C139"/>
      <c r="D139" s="108"/>
      <c r="E139" s="108"/>
      <c r="F139" s="108"/>
      <c r="G139" s="108"/>
      <c r="H139" s="108"/>
      <c r="J139" s="68">
        <f>IFERROR(VLOOKUP(A139,fev!A:H,8,0),0)</f>
        <v>0</v>
      </c>
      <c r="K139" s="70">
        <f t="shared" si="4"/>
        <v>0</v>
      </c>
      <c r="M139" s="1" t="e">
        <f>VLOOKUP(B139,Ref.!I:K,3,0)</f>
        <v>#N/A</v>
      </c>
      <c r="N139" s="1">
        <f t="shared" si="5"/>
        <v>0</v>
      </c>
    </row>
    <row r="140" spans="1:14" x14ac:dyDescent="0.25">
      <c r="A140"/>
      <c r="B140"/>
      <c r="C140"/>
      <c r="D140" s="108"/>
      <c r="E140"/>
      <c r="F140" s="108"/>
      <c r="G140" s="108"/>
      <c r="H140" s="108"/>
      <c r="J140" s="68">
        <f>IFERROR(VLOOKUP(A140,fev!A:H,8,0),0)</f>
        <v>0</v>
      </c>
      <c r="K140" s="70">
        <f t="shared" si="4"/>
        <v>0</v>
      </c>
      <c r="M140" s="1" t="e">
        <f>VLOOKUP(B140,Ref.!I:K,3,0)</f>
        <v>#N/A</v>
      </c>
      <c r="N140" s="1">
        <f t="shared" si="5"/>
        <v>0</v>
      </c>
    </row>
    <row r="141" spans="1:14" x14ac:dyDescent="0.25">
      <c r="A141"/>
      <c r="B141"/>
      <c r="C141"/>
      <c r="D141" s="108"/>
      <c r="E141" s="108"/>
      <c r="F141"/>
      <c r="G141" s="108"/>
      <c r="H141" s="108"/>
      <c r="J141" s="68">
        <f>IFERROR(VLOOKUP(A141,fev!A:H,8,0),0)</f>
        <v>0</v>
      </c>
      <c r="K141" s="70">
        <f t="shared" si="4"/>
        <v>0</v>
      </c>
      <c r="M141" s="1" t="e">
        <f>VLOOKUP(B141,Ref.!I:K,3,0)</f>
        <v>#N/A</v>
      </c>
      <c r="N141" s="1">
        <f t="shared" si="5"/>
        <v>0</v>
      </c>
    </row>
    <row r="142" spans="1:14" x14ac:dyDescent="0.25">
      <c r="A142"/>
      <c r="B142"/>
      <c r="C142"/>
      <c r="D142" s="108"/>
      <c r="E142" s="108"/>
      <c r="F142"/>
      <c r="G142" s="108"/>
      <c r="H142" s="108"/>
      <c r="J142" s="68">
        <f>IFERROR(VLOOKUP(A142,fev!A:H,8,0),0)</f>
        <v>0</v>
      </c>
      <c r="K142" s="70">
        <f t="shared" si="4"/>
        <v>0</v>
      </c>
      <c r="M142" s="1" t="e">
        <f>VLOOKUP(B142,Ref.!I:K,3,0)</f>
        <v>#N/A</v>
      </c>
      <c r="N142" s="1">
        <f t="shared" si="5"/>
        <v>0</v>
      </c>
    </row>
    <row r="143" spans="1:14" x14ac:dyDescent="0.25">
      <c r="A143"/>
      <c r="B143"/>
      <c r="C143"/>
      <c r="D143" s="108"/>
      <c r="E143"/>
      <c r="F143"/>
      <c r="G143"/>
      <c r="H143" s="108"/>
      <c r="J143" s="68">
        <f>IFERROR(VLOOKUP(A143,fev!A:H,8,0),0)</f>
        <v>0</v>
      </c>
      <c r="K143" s="70">
        <f t="shared" si="4"/>
        <v>0</v>
      </c>
      <c r="M143" s="1" t="e">
        <f>VLOOKUP(B143,Ref.!I:K,3,0)</f>
        <v>#N/A</v>
      </c>
      <c r="N143" s="1">
        <f t="shared" si="5"/>
        <v>0</v>
      </c>
    </row>
    <row r="144" spans="1:14" x14ac:dyDescent="0.25">
      <c r="A144"/>
      <c r="B144"/>
      <c r="C144"/>
      <c r="D144" s="108"/>
      <c r="E144" s="108"/>
      <c r="F144" s="108"/>
      <c r="G144" s="108"/>
      <c r="H144" s="108"/>
      <c r="J144" s="68">
        <f>IFERROR(VLOOKUP(A144,fev!A:H,8,0),0)</f>
        <v>0</v>
      </c>
      <c r="K144" s="70">
        <f t="shared" si="4"/>
        <v>0</v>
      </c>
      <c r="M144" s="1" t="e">
        <f>VLOOKUP(B144,Ref.!I:K,3,0)</f>
        <v>#N/A</v>
      </c>
      <c r="N144" s="1">
        <f t="shared" si="5"/>
        <v>0</v>
      </c>
    </row>
    <row r="145" spans="1:14" x14ac:dyDescent="0.25">
      <c r="A145"/>
      <c r="B145"/>
      <c r="C145"/>
      <c r="D145" s="108"/>
      <c r="E145" s="108"/>
      <c r="F145" s="108"/>
      <c r="G145" s="108"/>
      <c r="H145" s="108"/>
      <c r="J145" s="68">
        <f>IFERROR(VLOOKUP(A145,fev!A:H,8,0),0)</f>
        <v>0</v>
      </c>
      <c r="K145" s="70">
        <f t="shared" si="4"/>
        <v>0</v>
      </c>
      <c r="M145" s="1" t="e">
        <f>VLOOKUP(B145,Ref.!I:K,3,0)</f>
        <v>#N/A</v>
      </c>
      <c r="N145" s="1">
        <f t="shared" si="5"/>
        <v>0</v>
      </c>
    </row>
    <row r="146" spans="1:14" x14ac:dyDescent="0.25">
      <c r="A146"/>
      <c r="B146"/>
      <c r="C146"/>
      <c r="D146" s="108"/>
      <c r="E146" s="108"/>
      <c r="F146" s="108"/>
      <c r="G146" s="108"/>
      <c r="H146" s="108"/>
      <c r="J146" s="68">
        <f>IFERROR(VLOOKUP(A146,fev!A:H,8,0),0)</f>
        <v>0</v>
      </c>
      <c r="K146" s="70">
        <f t="shared" si="4"/>
        <v>0</v>
      </c>
      <c r="M146" s="1" t="e">
        <f>VLOOKUP(B146,Ref.!I:K,3,0)</f>
        <v>#N/A</v>
      </c>
      <c r="N146" s="1">
        <f t="shared" si="5"/>
        <v>0</v>
      </c>
    </row>
    <row r="147" spans="1:14" x14ac:dyDescent="0.25">
      <c r="A147"/>
      <c r="B147"/>
      <c r="C147"/>
      <c r="D147" s="108"/>
      <c r="E147" s="108"/>
      <c r="F147" s="108"/>
      <c r="G147" s="108"/>
      <c r="H147" s="108"/>
      <c r="J147" s="68">
        <f>IFERROR(VLOOKUP(A147,fev!A:H,8,0),0)</f>
        <v>0</v>
      </c>
      <c r="K147" s="70">
        <f t="shared" si="4"/>
        <v>0</v>
      </c>
      <c r="M147" s="1" t="e">
        <f>VLOOKUP(B147,Ref.!I:K,3,0)</f>
        <v>#N/A</v>
      </c>
      <c r="N147" s="1">
        <f t="shared" si="5"/>
        <v>0</v>
      </c>
    </row>
    <row r="148" spans="1:14" x14ac:dyDescent="0.25">
      <c r="A148"/>
      <c r="B148"/>
      <c r="C148"/>
      <c r="D148" s="108"/>
      <c r="E148" s="108"/>
      <c r="F148" s="108"/>
      <c r="G148" s="108"/>
      <c r="H148" s="108"/>
      <c r="J148" s="68">
        <f>IFERROR(VLOOKUP(A148,fev!A:H,8,0),0)</f>
        <v>0</v>
      </c>
      <c r="K148" s="70">
        <f t="shared" si="4"/>
        <v>0</v>
      </c>
      <c r="M148" s="1" t="e">
        <f>VLOOKUP(B148,Ref.!I:K,3,0)</f>
        <v>#N/A</v>
      </c>
      <c r="N148" s="1">
        <f t="shared" si="5"/>
        <v>0</v>
      </c>
    </row>
    <row r="149" spans="1:14" x14ac:dyDescent="0.25">
      <c r="A149"/>
      <c r="B149"/>
      <c r="C149"/>
      <c r="D149" s="108"/>
      <c r="E149" s="108"/>
      <c r="F149" s="108"/>
      <c r="G149" s="108"/>
      <c r="H149" s="108"/>
      <c r="J149" s="68">
        <f>IFERROR(VLOOKUP(A149,fev!A:H,8,0),0)</f>
        <v>0</v>
      </c>
      <c r="K149" s="70">
        <f t="shared" si="4"/>
        <v>0</v>
      </c>
      <c r="M149" s="1" t="e">
        <f>VLOOKUP(B149,Ref.!I:K,3,0)</f>
        <v>#N/A</v>
      </c>
      <c r="N149" s="1">
        <f t="shared" si="5"/>
        <v>0</v>
      </c>
    </row>
    <row r="150" spans="1:14" x14ac:dyDescent="0.25">
      <c r="A150"/>
      <c r="B150"/>
      <c r="C150"/>
      <c r="D150"/>
      <c r="E150"/>
      <c r="F150"/>
      <c r="G150"/>
      <c r="H150"/>
      <c r="J150" s="68">
        <f>IFERROR(VLOOKUP(A150,fev!A:H,8,0),0)</f>
        <v>0</v>
      </c>
      <c r="K150" s="70">
        <f t="shared" si="4"/>
        <v>0</v>
      </c>
      <c r="M150" s="1" t="e">
        <f>VLOOKUP(B150,Ref.!I:K,3,0)</f>
        <v>#N/A</v>
      </c>
      <c r="N150" s="1">
        <f t="shared" si="5"/>
        <v>0</v>
      </c>
    </row>
    <row r="151" spans="1:14" x14ac:dyDescent="0.25">
      <c r="A151"/>
      <c r="B151"/>
      <c r="C151"/>
      <c r="D151" s="108"/>
      <c r="E151" s="108"/>
      <c r="F151"/>
      <c r="G151" s="108"/>
      <c r="H151" s="108"/>
      <c r="J151" s="68">
        <f>IFERROR(VLOOKUP(A151,fev!A:H,8,0),0)</f>
        <v>0</v>
      </c>
      <c r="K151" s="70">
        <f t="shared" si="4"/>
        <v>0</v>
      </c>
      <c r="M151" s="1" t="e">
        <f>VLOOKUP(B151,Ref.!I:K,3,0)</f>
        <v>#N/A</v>
      </c>
      <c r="N151" s="1">
        <f t="shared" si="5"/>
        <v>0</v>
      </c>
    </row>
    <row r="152" spans="1:14" x14ac:dyDescent="0.25">
      <c r="A152"/>
      <c r="B152"/>
      <c r="C152"/>
      <c r="D152" s="108"/>
      <c r="E152" s="108"/>
      <c r="F152"/>
      <c r="G152" s="108"/>
      <c r="H152" s="108"/>
      <c r="J152" s="68">
        <f>IFERROR(VLOOKUP(A152,fev!A:H,8,0),0)</f>
        <v>0</v>
      </c>
      <c r="K152" s="70">
        <f t="shared" si="4"/>
        <v>0</v>
      </c>
      <c r="M152" s="1" t="e">
        <f>VLOOKUP(B152,Ref.!I:K,3,0)</f>
        <v>#N/A</v>
      </c>
      <c r="N152" s="1">
        <f t="shared" si="5"/>
        <v>0</v>
      </c>
    </row>
    <row r="153" spans="1:14" x14ac:dyDescent="0.25">
      <c r="A153"/>
      <c r="B153"/>
      <c r="C153"/>
      <c r="D153" s="108"/>
      <c r="E153" s="108"/>
      <c r="F153"/>
      <c r="G153" s="108"/>
      <c r="H153" s="108"/>
      <c r="J153" s="68">
        <f>IFERROR(VLOOKUP(A153,fev!A:H,8,0),0)</f>
        <v>0</v>
      </c>
      <c r="K153" s="70">
        <f t="shared" si="4"/>
        <v>0</v>
      </c>
      <c r="M153" s="1" t="e">
        <f>VLOOKUP(B153,Ref.!I:K,3,0)</f>
        <v>#N/A</v>
      </c>
      <c r="N153" s="1">
        <f t="shared" si="5"/>
        <v>0</v>
      </c>
    </row>
    <row r="154" spans="1:14" x14ac:dyDescent="0.25">
      <c r="A154"/>
      <c r="B154"/>
      <c r="C154"/>
      <c r="D154" s="108"/>
      <c r="E154"/>
      <c r="F154" s="108"/>
      <c r="G154" s="108"/>
      <c r="H154" s="108"/>
      <c r="J154" s="68">
        <f>IFERROR(VLOOKUP(A154,fev!A:H,8,0),0)</f>
        <v>0</v>
      </c>
      <c r="K154" s="70">
        <f t="shared" si="4"/>
        <v>0</v>
      </c>
      <c r="M154" s="1" t="e">
        <f>VLOOKUP(B154,Ref.!I:K,3,0)</f>
        <v>#N/A</v>
      </c>
      <c r="N154" s="1">
        <f t="shared" si="5"/>
        <v>0</v>
      </c>
    </row>
    <row r="155" spans="1:14" x14ac:dyDescent="0.25">
      <c r="A155"/>
      <c r="B155"/>
      <c r="C155"/>
      <c r="D155" s="108"/>
      <c r="E155"/>
      <c r="F155" s="108"/>
      <c r="G155" s="108"/>
      <c r="H155" s="108"/>
      <c r="J155" s="68">
        <f>IFERROR(VLOOKUP(A155,fev!A:H,8,0),0)</f>
        <v>0</v>
      </c>
      <c r="K155" s="70">
        <f t="shared" si="4"/>
        <v>0</v>
      </c>
      <c r="M155" s="1" t="e">
        <f>VLOOKUP(B155,Ref.!I:K,3,0)</f>
        <v>#N/A</v>
      </c>
      <c r="N155" s="1">
        <f t="shared" si="5"/>
        <v>0</v>
      </c>
    </row>
    <row r="156" spans="1:14" x14ac:dyDescent="0.25">
      <c r="A156"/>
      <c r="B156"/>
      <c r="C156"/>
      <c r="D156" s="108"/>
      <c r="E156"/>
      <c r="F156" s="108"/>
      <c r="G156" s="108"/>
      <c r="H156" s="108"/>
      <c r="J156" s="68">
        <f>IFERROR(VLOOKUP(A156,fev!A:H,8,0),0)</f>
        <v>0</v>
      </c>
      <c r="K156" s="70">
        <f t="shared" si="4"/>
        <v>0</v>
      </c>
      <c r="M156" s="1" t="e">
        <f>VLOOKUP(B156,Ref.!I:K,3,0)</f>
        <v>#N/A</v>
      </c>
      <c r="N156" s="1">
        <f t="shared" si="5"/>
        <v>0</v>
      </c>
    </row>
    <row r="157" spans="1:14" x14ac:dyDescent="0.25">
      <c r="A157"/>
      <c r="B157"/>
      <c r="C157"/>
      <c r="D157" s="108"/>
      <c r="E157"/>
      <c r="F157"/>
      <c r="G157"/>
      <c r="H157" s="108"/>
      <c r="J157" s="68">
        <f>IFERROR(VLOOKUP(A157,fev!A:H,8,0),0)</f>
        <v>0</v>
      </c>
      <c r="K157" s="70">
        <f t="shared" si="4"/>
        <v>0</v>
      </c>
      <c r="M157" s="1" t="e">
        <f>VLOOKUP(B157,Ref.!I:K,3,0)</f>
        <v>#N/A</v>
      </c>
      <c r="N157" s="1">
        <f t="shared" si="5"/>
        <v>0</v>
      </c>
    </row>
    <row r="158" spans="1:14" x14ac:dyDescent="0.25">
      <c r="A158"/>
      <c r="B158"/>
      <c r="C158"/>
      <c r="D158" s="108"/>
      <c r="E158"/>
      <c r="F158"/>
      <c r="G158"/>
      <c r="H158" s="108"/>
      <c r="J158" s="68">
        <f>IFERROR(VLOOKUP(A158,fev!A:H,8,0),0)</f>
        <v>0</v>
      </c>
      <c r="K158" s="70">
        <f t="shared" si="4"/>
        <v>0</v>
      </c>
      <c r="M158" s="1" t="e">
        <f>VLOOKUP(B158,Ref.!I:K,3,0)</f>
        <v>#N/A</v>
      </c>
      <c r="N158" s="1">
        <f t="shared" si="5"/>
        <v>0</v>
      </c>
    </row>
    <row r="159" spans="1:14" x14ac:dyDescent="0.25">
      <c r="A159"/>
      <c r="B159"/>
      <c r="C159"/>
      <c r="D159" s="108"/>
      <c r="E159" s="108"/>
      <c r="F159" s="108"/>
      <c r="G159" s="108"/>
      <c r="H159" s="108"/>
      <c r="J159" s="68">
        <f>IFERROR(VLOOKUP(A159,fev!A:H,8,0),0)</f>
        <v>0</v>
      </c>
      <c r="K159" s="70">
        <f t="shared" si="4"/>
        <v>0</v>
      </c>
      <c r="M159" s="1" t="e">
        <f>VLOOKUP(B159,Ref.!I:K,3,0)</f>
        <v>#N/A</v>
      </c>
      <c r="N159" s="1">
        <f t="shared" si="5"/>
        <v>0</v>
      </c>
    </row>
    <row r="160" spans="1:14" x14ac:dyDescent="0.25">
      <c r="A160"/>
      <c r="B160"/>
      <c r="C160"/>
      <c r="D160" s="108"/>
      <c r="E160" s="108"/>
      <c r="F160" s="108"/>
      <c r="G160" s="108"/>
      <c r="H160" s="108"/>
      <c r="J160" s="68">
        <f>IFERROR(VLOOKUP(A160,fev!A:H,8,0),0)</f>
        <v>0</v>
      </c>
      <c r="K160" s="70">
        <f t="shared" si="4"/>
        <v>0</v>
      </c>
      <c r="M160" s="1" t="e">
        <f>VLOOKUP(B160,Ref.!I:K,3,0)</f>
        <v>#N/A</v>
      </c>
      <c r="N160" s="1">
        <f t="shared" si="5"/>
        <v>0</v>
      </c>
    </row>
    <row r="161" spans="1:14" x14ac:dyDescent="0.25">
      <c r="A161"/>
      <c r="B161"/>
      <c r="C161"/>
      <c r="D161" s="108"/>
      <c r="E161" s="108"/>
      <c r="F161"/>
      <c r="G161" s="108"/>
      <c r="H161" s="108"/>
      <c r="J161" s="68">
        <f>IFERROR(VLOOKUP(A161,fev!A:H,8,0),0)</f>
        <v>0</v>
      </c>
      <c r="K161" s="70">
        <f t="shared" si="4"/>
        <v>0</v>
      </c>
      <c r="M161" s="1" t="e">
        <f>VLOOKUP(B161,Ref.!I:K,3,0)</f>
        <v>#N/A</v>
      </c>
      <c r="N161" s="1">
        <f t="shared" si="5"/>
        <v>0</v>
      </c>
    </row>
    <row r="162" spans="1:14" x14ac:dyDescent="0.25">
      <c r="A162"/>
      <c r="B162"/>
      <c r="C162"/>
      <c r="D162" s="108"/>
      <c r="E162" s="108"/>
      <c r="F162" s="108"/>
      <c r="G162" s="108"/>
      <c r="H162" s="108"/>
      <c r="J162" s="68">
        <f>IFERROR(VLOOKUP(A162,fev!A:H,8,0),0)</f>
        <v>0</v>
      </c>
      <c r="K162" s="70">
        <f t="shared" si="4"/>
        <v>0</v>
      </c>
      <c r="M162" s="1" t="e">
        <f>VLOOKUP(B162,Ref.!I:K,3,0)</f>
        <v>#N/A</v>
      </c>
      <c r="N162" s="1">
        <f t="shared" si="5"/>
        <v>0</v>
      </c>
    </row>
    <row r="163" spans="1:14" x14ac:dyDescent="0.25">
      <c r="A163"/>
      <c r="B163"/>
      <c r="C163"/>
      <c r="D163"/>
      <c r="E163"/>
      <c r="F163"/>
      <c r="G163"/>
      <c r="H163"/>
      <c r="J163" s="68">
        <f>IFERROR(VLOOKUP(A163,fev!A:H,8,0),0)</f>
        <v>0</v>
      </c>
      <c r="K163" s="70">
        <f t="shared" si="4"/>
        <v>0</v>
      </c>
      <c r="M163" s="1" t="e">
        <f>VLOOKUP(B163,Ref.!I:K,3,0)</f>
        <v>#N/A</v>
      </c>
      <c r="N163" s="1">
        <f t="shared" si="5"/>
        <v>0</v>
      </c>
    </row>
    <row r="164" spans="1:14" x14ac:dyDescent="0.25">
      <c r="A164"/>
      <c r="B164"/>
      <c r="C164"/>
      <c r="D164" s="108"/>
      <c r="E164"/>
      <c r="F164"/>
      <c r="G164"/>
      <c r="H164" s="108"/>
      <c r="J164" s="68">
        <f>IFERROR(VLOOKUP(A164,fev!A:H,8,0),0)</f>
        <v>0</v>
      </c>
      <c r="K164" s="70">
        <f t="shared" si="4"/>
        <v>0</v>
      </c>
      <c r="M164" s="1" t="e">
        <f>VLOOKUP(B164,Ref.!I:K,3,0)</f>
        <v>#N/A</v>
      </c>
      <c r="N164" s="1">
        <f t="shared" si="5"/>
        <v>0</v>
      </c>
    </row>
    <row r="165" spans="1:14" x14ac:dyDescent="0.25">
      <c r="A165"/>
      <c r="B165"/>
      <c r="C165"/>
      <c r="D165" s="108"/>
      <c r="E165"/>
      <c r="F165"/>
      <c r="G165"/>
      <c r="H165" s="108"/>
      <c r="J165" s="68">
        <f>IFERROR(VLOOKUP(A165,fev!A:H,8,0),0)</f>
        <v>0</v>
      </c>
      <c r="K165" s="70">
        <f t="shared" si="4"/>
        <v>0</v>
      </c>
      <c r="M165" s="1" t="e">
        <f>VLOOKUP(B165,Ref.!I:K,3,0)</f>
        <v>#N/A</v>
      </c>
      <c r="N165" s="1">
        <f t="shared" si="5"/>
        <v>0</v>
      </c>
    </row>
    <row r="166" spans="1:14" x14ac:dyDescent="0.25">
      <c r="A166"/>
      <c r="B166"/>
      <c r="C166"/>
      <c r="D166" s="108"/>
      <c r="E166"/>
      <c r="F166"/>
      <c r="G166"/>
      <c r="H166" s="108"/>
      <c r="J166" s="68">
        <f>IFERROR(VLOOKUP(A166,fev!A:H,8,0),0)</f>
        <v>0</v>
      </c>
      <c r="K166" s="70">
        <f t="shared" si="4"/>
        <v>0</v>
      </c>
      <c r="M166" s="1" t="e">
        <f>VLOOKUP(B166,Ref.!I:K,3,0)</f>
        <v>#N/A</v>
      </c>
      <c r="N166" s="1">
        <f t="shared" si="5"/>
        <v>0</v>
      </c>
    </row>
    <row r="167" spans="1:14" x14ac:dyDescent="0.25">
      <c r="A167"/>
      <c r="B167"/>
      <c r="C167"/>
      <c r="D167" s="108"/>
      <c r="E167"/>
      <c r="F167"/>
      <c r="G167"/>
      <c r="H167" s="108"/>
      <c r="J167" s="68">
        <f>IFERROR(VLOOKUP(A167,fev!A:H,8,0),0)</f>
        <v>0</v>
      </c>
      <c r="K167" s="70">
        <f t="shared" si="4"/>
        <v>0</v>
      </c>
      <c r="M167" s="1" t="e">
        <f>VLOOKUP(B167,Ref.!I:K,3,0)</f>
        <v>#N/A</v>
      </c>
      <c r="N167" s="1">
        <f t="shared" si="5"/>
        <v>0</v>
      </c>
    </row>
    <row r="168" spans="1:14" x14ac:dyDescent="0.25">
      <c r="A168"/>
      <c r="B168"/>
      <c r="C168"/>
      <c r="D168" s="108"/>
      <c r="E168"/>
      <c r="F168"/>
      <c r="G168"/>
      <c r="H168" s="108"/>
      <c r="J168" s="68">
        <f>IFERROR(VLOOKUP(A168,fev!A:H,8,0),0)</f>
        <v>0</v>
      </c>
      <c r="K168" s="70">
        <f t="shared" si="4"/>
        <v>0</v>
      </c>
      <c r="M168" s="1" t="e">
        <f>VLOOKUP(B168,Ref.!I:K,3,0)</f>
        <v>#N/A</v>
      </c>
      <c r="N168" s="1">
        <f t="shared" si="5"/>
        <v>0</v>
      </c>
    </row>
    <row r="169" spans="1:14" x14ac:dyDescent="0.25">
      <c r="A169"/>
      <c r="B169"/>
      <c r="C169"/>
      <c r="D169" s="108"/>
      <c r="E169"/>
      <c r="F169"/>
      <c r="G169"/>
      <c r="H169" s="108"/>
      <c r="J169" s="68">
        <f>IFERROR(VLOOKUP(A169,fev!A:H,8,0),0)</f>
        <v>0</v>
      </c>
      <c r="K169" s="70">
        <f t="shared" si="4"/>
        <v>0</v>
      </c>
      <c r="M169" s="1" t="e">
        <f>VLOOKUP(B169,Ref.!I:K,3,0)</f>
        <v>#N/A</v>
      </c>
      <c r="N169" s="1">
        <f t="shared" si="5"/>
        <v>0</v>
      </c>
    </row>
    <row r="170" spans="1:14" x14ac:dyDescent="0.25">
      <c r="A170"/>
      <c r="B170"/>
      <c r="C170"/>
      <c r="D170" s="108"/>
      <c r="E170"/>
      <c r="F170"/>
      <c r="G170"/>
      <c r="H170" s="108"/>
      <c r="J170" s="68">
        <f>IFERROR(VLOOKUP(A170,fev!A:H,8,0),0)</f>
        <v>0</v>
      </c>
      <c r="K170" s="70">
        <f t="shared" si="4"/>
        <v>0</v>
      </c>
      <c r="M170" s="1" t="e">
        <f>VLOOKUP(B170,Ref.!I:K,3,0)</f>
        <v>#N/A</v>
      </c>
      <c r="N170" s="1">
        <f t="shared" si="5"/>
        <v>0</v>
      </c>
    </row>
    <row r="171" spans="1:14" x14ac:dyDescent="0.25">
      <c r="A171"/>
      <c r="B171"/>
      <c r="C171"/>
      <c r="D171" s="108"/>
      <c r="E171"/>
      <c r="F171"/>
      <c r="G171"/>
      <c r="H171" s="108"/>
      <c r="J171" s="68">
        <f>IFERROR(VLOOKUP(A171,fev!A:H,8,0),0)</f>
        <v>0</v>
      </c>
      <c r="K171" s="70">
        <f t="shared" si="4"/>
        <v>0</v>
      </c>
      <c r="M171" s="1" t="e">
        <f>VLOOKUP(B171,Ref.!I:K,3,0)</f>
        <v>#N/A</v>
      </c>
      <c r="N171" s="1">
        <f t="shared" si="5"/>
        <v>0</v>
      </c>
    </row>
    <row r="172" spans="1:14" x14ac:dyDescent="0.25">
      <c r="A172"/>
      <c r="B172"/>
      <c r="C172"/>
      <c r="D172" s="108"/>
      <c r="E172" s="108"/>
      <c r="F172" s="108"/>
      <c r="G172" s="108"/>
      <c r="H172" s="108"/>
      <c r="J172" s="68">
        <f>IFERROR(VLOOKUP(A172,fev!A:H,8,0),0)</f>
        <v>0</v>
      </c>
      <c r="K172" s="70">
        <f t="shared" si="4"/>
        <v>0</v>
      </c>
      <c r="M172" s="1" t="e">
        <f>VLOOKUP(B172,Ref.!I:K,3,0)</f>
        <v>#N/A</v>
      </c>
      <c r="N172" s="1">
        <f t="shared" si="5"/>
        <v>0</v>
      </c>
    </row>
    <row r="173" spans="1:14" x14ac:dyDescent="0.25">
      <c r="A173"/>
      <c r="B173"/>
      <c r="C173"/>
      <c r="D173" s="108"/>
      <c r="E173" s="108"/>
      <c r="F173" s="108"/>
      <c r="G173" s="108"/>
      <c r="H173" s="108"/>
      <c r="J173" s="68">
        <f>IFERROR(VLOOKUP(A173,fev!A:H,8,0),0)</f>
        <v>0</v>
      </c>
      <c r="K173" s="70">
        <f t="shared" si="4"/>
        <v>0</v>
      </c>
      <c r="M173" s="1" t="e">
        <f>VLOOKUP(B173,Ref.!I:K,3,0)</f>
        <v>#N/A</v>
      </c>
      <c r="N173" s="1">
        <f t="shared" si="5"/>
        <v>0</v>
      </c>
    </row>
    <row r="174" spans="1:14" x14ac:dyDescent="0.25">
      <c r="A174"/>
      <c r="B174"/>
      <c r="C174"/>
      <c r="D174" s="108"/>
      <c r="E174" s="108"/>
      <c r="F174" s="108"/>
      <c r="G174" s="108"/>
      <c r="H174" s="108"/>
      <c r="J174" s="68">
        <f>IFERROR(VLOOKUP(A174,fev!A:H,8,0),0)</f>
        <v>0</v>
      </c>
      <c r="K174" s="70">
        <f t="shared" si="4"/>
        <v>0</v>
      </c>
      <c r="M174" s="1" t="e">
        <f>VLOOKUP(B174,Ref.!I:K,3,0)</f>
        <v>#N/A</v>
      </c>
      <c r="N174" s="1">
        <f t="shared" si="5"/>
        <v>0</v>
      </c>
    </row>
    <row r="175" spans="1:14" x14ac:dyDescent="0.25">
      <c r="A175"/>
      <c r="B175"/>
      <c r="C175"/>
      <c r="D175" s="108"/>
      <c r="E175" s="108"/>
      <c r="F175" s="108"/>
      <c r="G175" s="108"/>
      <c r="H175" s="108"/>
      <c r="J175" s="68">
        <f>IFERROR(VLOOKUP(A175,fev!A:H,8,0),0)</f>
        <v>0</v>
      </c>
      <c r="K175" s="70">
        <f t="shared" si="4"/>
        <v>0</v>
      </c>
      <c r="M175" s="1" t="e">
        <f>VLOOKUP(B175,Ref.!I:K,3,0)</f>
        <v>#N/A</v>
      </c>
      <c r="N175" s="1">
        <f t="shared" si="5"/>
        <v>0</v>
      </c>
    </row>
    <row r="176" spans="1:14" x14ac:dyDescent="0.25">
      <c r="A176"/>
      <c r="B176"/>
      <c r="C176"/>
      <c r="D176"/>
      <c r="E176"/>
      <c r="F176"/>
      <c r="G176"/>
      <c r="H176"/>
      <c r="J176" s="68">
        <f>IFERROR(VLOOKUP(A176,fev!A:H,8,0),0)</f>
        <v>0</v>
      </c>
      <c r="K176" s="70">
        <f t="shared" si="4"/>
        <v>0</v>
      </c>
      <c r="M176" s="1" t="e">
        <f>VLOOKUP(B176,Ref.!I:K,3,0)</f>
        <v>#N/A</v>
      </c>
      <c r="N176" s="1">
        <f t="shared" si="5"/>
        <v>0</v>
      </c>
    </row>
    <row r="177" spans="1:14" x14ac:dyDescent="0.25">
      <c r="A177"/>
      <c r="B177"/>
      <c r="C177"/>
      <c r="D177"/>
      <c r="E177"/>
      <c r="F177"/>
      <c r="G177"/>
      <c r="H177"/>
      <c r="J177" s="68">
        <f>IFERROR(VLOOKUP(A177,fev!A:H,8,0),0)</f>
        <v>0</v>
      </c>
      <c r="K177" s="70">
        <f t="shared" si="4"/>
        <v>0</v>
      </c>
      <c r="M177" s="1" t="e">
        <f>VLOOKUP(B177,Ref.!I:K,3,0)</f>
        <v>#N/A</v>
      </c>
      <c r="N177" s="1">
        <f t="shared" si="5"/>
        <v>0</v>
      </c>
    </row>
    <row r="178" spans="1:14" x14ac:dyDescent="0.25">
      <c r="A178"/>
      <c r="B178"/>
      <c r="C178"/>
      <c r="D178" s="108"/>
      <c r="E178" s="108"/>
      <c r="F178" s="108"/>
      <c r="G178"/>
      <c r="H178" s="108"/>
      <c r="J178" s="68">
        <f>IFERROR(VLOOKUP(A178,fev!A:H,8,0),0)</f>
        <v>0</v>
      </c>
      <c r="K178" s="70">
        <f t="shared" si="4"/>
        <v>0</v>
      </c>
      <c r="M178" s="1" t="e">
        <f>VLOOKUP(B178,Ref.!I:K,3,0)</f>
        <v>#N/A</v>
      </c>
      <c r="N178" s="1">
        <f t="shared" si="5"/>
        <v>0</v>
      </c>
    </row>
    <row r="179" spans="1:14" x14ac:dyDescent="0.25">
      <c r="A179"/>
      <c r="B179"/>
      <c r="C179"/>
      <c r="D179"/>
      <c r="E179"/>
      <c r="F179" s="108"/>
      <c r="G179" s="108"/>
      <c r="H179" s="108"/>
      <c r="J179" s="68">
        <f>IFERROR(VLOOKUP(A179,fev!A:H,8,0),0)</f>
        <v>0</v>
      </c>
      <c r="K179" s="70">
        <f t="shared" si="4"/>
        <v>0</v>
      </c>
      <c r="M179" s="1" t="e">
        <f>VLOOKUP(B179,Ref.!I:K,3,0)</f>
        <v>#N/A</v>
      </c>
      <c r="N179" s="1">
        <f t="shared" si="5"/>
        <v>0</v>
      </c>
    </row>
    <row r="180" spans="1:14" x14ac:dyDescent="0.25">
      <c r="A180"/>
      <c r="B180"/>
      <c r="C180"/>
      <c r="D180" s="108"/>
      <c r="E180"/>
      <c r="F180"/>
      <c r="G180"/>
      <c r="H180" s="108"/>
      <c r="J180" s="68">
        <f>IFERROR(VLOOKUP(A180,fev!A:H,8,0),0)</f>
        <v>0</v>
      </c>
      <c r="K180" s="70">
        <f t="shared" si="4"/>
        <v>0</v>
      </c>
      <c r="M180" s="1" t="e">
        <f>VLOOKUP(B180,Ref.!I:K,3,0)</f>
        <v>#N/A</v>
      </c>
      <c r="N180" s="1">
        <f t="shared" si="5"/>
        <v>0</v>
      </c>
    </row>
    <row r="181" spans="1:14" x14ac:dyDescent="0.25">
      <c r="A181"/>
      <c r="B181"/>
      <c r="C181"/>
      <c r="D181"/>
      <c r="E181" s="108"/>
      <c r="F181" s="108"/>
      <c r="G181"/>
      <c r="H181"/>
      <c r="J181" s="68">
        <f>IFERROR(VLOOKUP(A181,fev!A:H,8,0),0)</f>
        <v>0</v>
      </c>
      <c r="K181" s="70">
        <f t="shared" si="4"/>
        <v>0</v>
      </c>
      <c r="M181" s="1" t="e">
        <f>VLOOKUP(B181,Ref.!I:K,3,0)</f>
        <v>#N/A</v>
      </c>
      <c r="N181" s="1">
        <f t="shared" si="5"/>
        <v>0</v>
      </c>
    </row>
    <row r="182" spans="1:14" x14ac:dyDescent="0.25">
      <c r="A182"/>
      <c r="B182"/>
      <c r="C182"/>
      <c r="D182" s="108"/>
      <c r="E182" s="108"/>
      <c r="F182" s="108"/>
      <c r="G182"/>
      <c r="H182" s="108"/>
      <c r="J182" s="68">
        <f>IFERROR(VLOOKUP(A182,fev!A:H,8,0),0)</f>
        <v>0</v>
      </c>
      <c r="K182" s="70">
        <f t="shared" si="4"/>
        <v>0</v>
      </c>
      <c r="M182" s="1" t="e">
        <f>VLOOKUP(B182,Ref.!I:K,3,0)</f>
        <v>#N/A</v>
      </c>
      <c r="N182" s="1">
        <f t="shared" si="5"/>
        <v>0</v>
      </c>
    </row>
    <row r="183" spans="1:14" x14ac:dyDescent="0.25">
      <c r="A183"/>
      <c r="B183"/>
      <c r="C183"/>
      <c r="D183" s="108"/>
      <c r="E183" s="108"/>
      <c r="F183" s="108"/>
      <c r="G183" s="108"/>
      <c r="H183" s="108"/>
      <c r="J183" s="68">
        <f>IFERROR(VLOOKUP(A183,fev!A:H,8,0),0)</f>
        <v>0</v>
      </c>
      <c r="K183" s="70">
        <f t="shared" si="4"/>
        <v>0</v>
      </c>
      <c r="M183" s="1" t="e">
        <f>VLOOKUP(B183,Ref.!I:K,3,0)</f>
        <v>#N/A</v>
      </c>
      <c r="N183" s="1">
        <f t="shared" si="5"/>
        <v>0</v>
      </c>
    </row>
    <row r="184" spans="1:14" x14ac:dyDescent="0.25">
      <c r="A184"/>
      <c r="B184"/>
      <c r="C184"/>
      <c r="D184" s="108"/>
      <c r="E184"/>
      <c r="F184" s="108"/>
      <c r="G184" s="108"/>
      <c r="H184" s="108"/>
      <c r="J184" s="68">
        <f>IFERROR(VLOOKUP(A184,fev!A:H,8,0),0)</f>
        <v>0</v>
      </c>
      <c r="K184" s="70">
        <f t="shared" si="4"/>
        <v>0</v>
      </c>
      <c r="M184" s="1" t="e">
        <f>VLOOKUP(B184,Ref.!I:K,3,0)</f>
        <v>#N/A</v>
      </c>
      <c r="N184" s="1">
        <f t="shared" si="5"/>
        <v>0</v>
      </c>
    </row>
    <row r="185" spans="1:14" x14ac:dyDescent="0.25">
      <c r="A185"/>
      <c r="B185"/>
      <c r="C185"/>
      <c r="D185" s="108"/>
      <c r="E185" s="108"/>
      <c r="F185"/>
      <c r="G185" s="108"/>
      <c r="H185" s="108"/>
      <c r="J185" s="68">
        <f>IFERROR(VLOOKUP(A185,fev!A:H,8,0),0)</f>
        <v>0</v>
      </c>
      <c r="K185" s="70">
        <f t="shared" si="4"/>
        <v>0</v>
      </c>
      <c r="M185" s="1" t="e">
        <f>VLOOKUP(B185,Ref.!I:K,3,0)</f>
        <v>#N/A</v>
      </c>
      <c r="N185" s="1">
        <f t="shared" si="5"/>
        <v>0</v>
      </c>
    </row>
    <row r="186" spans="1:14" x14ac:dyDescent="0.25">
      <c r="A186"/>
      <c r="B186"/>
      <c r="C186"/>
      <c r="D186" s="108"/>
      <c r="E186" s="108"/>
      <c r="F186" s="108"/>
      <c r="G186" s="108"/>
      <c r="H186" s="108"/>
      <c r="J186" s="68">
        <f>IFERROR(VLOOKUP(A186,fev!A:H,8,0),0)</f>
        <v>0</v>
      </c>
      <c r="K186" s="70">
        <f t="shared" si="4"/>
        <v>0</v>
      </c>
      <c r="M186" s="1" t="e">
        <f>VLOOKUP(B186,Ref.!I:K,3,0)</f>
        <v>#N/A</v>
      </c>
      <c r="N186" s="1">
        <f t="shared" si="5"/>
        <v>0</v>
      </c>
    </row>
    <row r="187" spans="1:14" x14ac:dyDescent="0.25">
      <c r="A187"/>
      <c r="B187"/>
      <c r="C187"/>
      <c r="D187" s="108"/>
      <c r="E187"/>
      <c r="F187"/>
      <c r="G187"/>
      <c r="H187" s="108"/>
      <c r="J187" s="68">
        <f>IFERROR(VLOOKUP(A187,fev!A:H,8,0),0)</f>
        <v>0</v>
      </c>
      <c r="K187" s="70">
        <f t="shared" si="4"/>
        <v>0</v>
      </c>
      <c r="M187" s="1" t="e">
        <f>VLOOKUP(B187,Ref.!I:K,3,0)</f>
        <v>#N/A</v>
      </c>
      <c r="N187" s="1">
        <f t="shared" si="5"/>
        <v>0</v>
      </c>
    </row>
    <row r="188" spans="1:14" x14ac:dyDescent="0.25">
      <c r="A188"/>
      <c r="B188"/>
      <c r="C188"/>
      <c r="D188" s="108"/>
      <c r="E188" s="108"/>
      <c r="F188" s="108"/>
      <c r="G188"/>
      <c r="H188" s="108"/>
      <c r="J188" s="68">
        <f>IFERROR(VLOOKUP(A188,fev!A:H,8,0),0)</f>
        <v>0</v>
      </c>
      <c r="K188" s="70">
        <f t="shared" si="4"/>
        <v>0</v>
      </c>
      <c r="M188" s="1" t="e">
        <f>VLOOKUP(B188,Ref.!I:K,3,0)</f>
        <v>#N/A</v>
      </c>
      <c r="N188" s="1">
        <f t="shared" si="5"/>
        <v>0</v>
      </c>
    </row>
    <row r="189" spans="1:14" x14ac:dyDescent="0.25">
      <c r="A189"/>
      <c r="B189"/>
      <c r="C189"/>
      <c r="D189"/>
      <c r="E189"/>
      <c r="F189"/>
      <c r="G189"/>
      <c r="H189"/>
      <c r="J189" s="68">
        <f>IFERROR(VLOOKUP(A189,fev!A:H,8,0),0)</f>
        <v>0</v>
      </c>
      <c r="K189" s="70">
        <f t="shared" si="4"/>
        <v>0</v>
      </c>
      <c r="M189" s="1" t="e">
        <f>VLOOKUP(B189,Ref.!I:K,3,0)</f>
        <v>#N/A</v>
      </c>
      <c r="N189" s="1">
        <f t="shared" si="5"/>
        <v>0</v>
      </c>
    </row>
    <row r="190" spans="1:14" x14ac:dyDescent="0.25">
      <c r="A190"/>
      <c r="B190"/>
      <c r="C190"/>
      <c r="D190" s="108"/>
      <c r="E190"/>
      <c r="F190"/>
      <c r="G190"/>
      <c r="H190" s="108"/>
      <c r="J190" s="68">
        <f>IFERROR(VLOOKUP(A190,fev!A:H,8,0),0)</f>
        <v>0</v>
      </c>
      <c r="K190" s="70">
        <f t="shared" si="4"/>
        <v>0</v>
      </c>
      <c r="M190" s="1" t="e">
        <f>VLOOKUP(B190,Ref.!I:K,3,0)</f>
        <v>#N/A</v>
      </c>
      <c r="N190" s="1">
        <f t="shared" si="5"/>
        <v>0</v>
      </c>
    </row>
    <row r="191" spans="1:14" x14ac:dyDescent="0.25">
      <c r="A191"/>
      <c r="B191"/>
      <c r="C191"/>
      <c r="D191"/>
      <c r="E191"/>
      <c r="F191"/>
      <c r="G191"/>
      <c r="H191"/>
      <c r="J191" s="68">
        <f>IFERROR(VLOOKUP(A191,fev!A:H,8,0),0)</f>
        <v>0</v>
      </c>
      <c r="K191" s="70">
        <f t="shared" si="4"/>
        <v>0</v>
      </c>
      <c r="M191" s="1" t="e">
        <f>VLOOKUP(B191,Ref.!I:K,3,0)</f>
        <v>#N/A</v>
      </c>
      <c r="N191" s="1">
        <f t="shared" si="5"/>
        <v>0</v>
      </c>
    </row>
    <row r="192" spans="1:14" x14ac:dyDescent="0.25">
      <c r="A192"/>
      <c r="B192"/>
      <c r="C192"/>
      <c r="D192"/>
      <c r="E192"/>
      <c r="F192"/>
      <c r="G192"/>
      <c r="H192"/>
      <c r="J192" s="68">
        <f>IFERROR(VLOOKUP(A192,fev!A:H,8,0),0)</f>
        <v>0</v>
      </c>
      <c r="K192" s="70">
        <f t="shared" si="4"/>
        <v>0</v>
      </c>
      <c r="M192" s="1" t="e">
        <f>VLOOKUP(B192,Ref.!I:K,3,0)</f>
        <v>#N/A</v>
      </c>
      <c r="N192" s="1">
        <f t="shared" si="5"/>
        <v>0</v>
      </c>
    </row>
    <row r="193" spans="1:14" x14ac:dyDescent="0.25">
      <c r="A193"/>
      <c r="B193"/>
      <c r="C193"/>
      <c r="D193"/>
      <c r="E193"/>
      <c r="F193"/>
      <c r="G193"/>
      <c r="H193"/>
      <c r="J193" s="68">
        <f>IFERROR(VLOOKUP(A193,fev!A:H,8,0),0)</f>
        <v>0</v>
      </c>
      <c r="K193" s="70">
        <f t="shared" si="4"/>
        <v>0</v>
      </c>
      <c r="M193" s="1" t="e">
        <f>VLOOKUP(B193,Ref.!I:K,3,0)</f>
        <v>#N/A</v>
      </c>
      <c r="N193" s="1">
        <f t="shared" si="5"/>
        <v>0</v>
      </c>
    </row>
    <row r="194" spans="1:14" x14ac:dyDescent="0.25">
      <c r="A194"/>
      <c r="B194"/>
      <c r="C194"/>
      <c r="D194" s="108"/>
      <c r="E194" s="108"/>
      <c r="F194"/>
      <c r="G194" s="108"/>
      <c r="H194"/>
      <c r="J194" s="68">
        <f>IFERROR(VLOOKUP(A194,fev!A:H,8,0),0)</f>
        <v>0</v>
      </c>
      <c r="K194" s="70">
        <f t="shared" ref="K194:K257" si="6">D194-J194</f>
        <v>0</v>
      </c>
      <c r="M194" s="1" t="e">
        <f>VLOOKUP(B194,Ref.!I:K,3,0)</f>
        <v>#N/A</v>
      </c>
      <c r="N194" s="1">
        <f t="shared" si="5"/>
        <v>0</v>
      </c>
    </row>
    <row r="195" spans="1:14" x14ac:dyDescent="0.25">
      <c r="A195"/>
      <c r="B195"/>
      <c r="C195"/>
      <c r="D195" s="108"/>
      <c r="E195"/>
      <c r="F195"/>
      <c r="G195"/>
      <c r="H195" s="108"/>
      <c r="J195" s="68">
        <f>IFERROR(VLOOKUP(A195,fev!A:H,8,0),0)</f>
        <v>0</v>
      </c>
      <c r="K195" s="70">
        <f t="shared" si="6"/>
        <v>0</v>
      </c>
      <c r="M195" s="1" t="e">
        <f>VLOOKUP(B195,Ref.!I:K,3,0)</f>
        <v>#N/A</v>
      </c>
      <c r="N195" s="1">
        <f t="shared" ref="N195:N258" si="7">LEN(A195)</f>
        <v>0</v>
      </c>
    </row>
    <row r="196" spans="1:14" x14ac:dyDescent="0.25">
      <c r="A196"/>
      <c r="B196"/>
      <c r="C196"/>
      <c r="D196" s="108"/>
      <c r="E196" s="108"/>
      <c r="F196" s="108"/>
      <c r="G196" s="108"/>
      <c r="H196"/>
      <c r="J196" s="68">
        <f>IFERROR(VLOOKUP(A196,fev!A:H,8,0),0)</f>
        <v>0</v>
      </c>
      <c r="K196" s="70">
        <f t="shared" si="6"/>
        <v>0</v>
      </c>
      <c r="M196" s="1" t="e">
        <f>VLOOKUP(B196,Ref.!I:K,3,0)</f>
        <v>#N/A</v>
      </c>
      <c r="N196" s="1">
        <f t="shared" si="7"/>
        <v>0</v>
      </c>
    </row>
    <row r="197" spans="1:14" x14ac:dyDescent="0.25">
      <c r="A197"/>
      <c r="B197"/>
      <c r="C197"/>
      <c r="D197" s="108"/>
      <c r="E197" s="108"/>
      <c r="F197"/>
      <c r="G197" s="108"/>
      <c r="H197"/>
      <c r="J197" s="68">
        <f>IFERROR(VLOOKUP(A197,fev!A:H,8,0),0)</f>
        <v>0</v>
      </c>
      <c r="K197" s="70">
        <f t="shared" si="6"/>
        <v>0</v>
      </c>
      <c r="M197" s="1" t="e">
        <f>VLOOKUP(B197,Ref.!I:K,3,0)</f>
        <v>#N/A</v>
      </c>
      <c r="N197" s="1">
        <f t="shared" si="7"/>
        <v>0</v>
      </c>
    </row>
    <row r="198" spans="1:14" x14ac:dyDescent="0.25">
      <c r="A198"/>
      <c r="B198"/>
      <c r="C198"/>
      <c r="D198"/>
      <c r="E198"/>
      <c r="F198"/>
      <c r="G198"/>
      <c r="H198"/>
      <c r="J198" s="68">
        <f>IFERROR(VLOOKUP(A198,fev!A:H,8,0),0)</f>
        <v>0</v>
      </c>
      <c r="K198" s="70">
        <f t="shared" si="6"/>
        <v>0</v>
      </c>
      <c r="M198" s="1" t="e">
        <f>VLOOKUP(B198,Ref.!I:K,3,0)</f>
        <v>#N/A</v>
      </c>
      <c r="N198" s="1">
        <f t="shared" si="7"/>
        <v>0</v>
      </c>
    </row>
    <row r="199" spans="1:14" x14ac:dyDescent="0.25">
      <c r="A199"/>
      <c r="B199"/>
      <c r="C199"/>
      <c r="D199"/>
      <c r="E199"/>
      <c r="F199"/>
      <c r="G199"/>
      <c r="H199"/>
      <c r="J199" s="68">
        <f>IFERROR(VLOOKUP(A199,fev!A:H,8,0),0)</f>
        <v>0</v>
      </c>
      <c r="K199" s="70">
        <f t="shared" si="6"/>
        <v>0</v>
      </c>
      <c r="M199" s="1" t="e">
        <f>VLOOKUP(B199,Ref.!I:K,3,0)</f>
        <v>#N/A</v>
      </c>
      <c r="N199" s="1">
        <f t="shared" si="7"/>
        <v>0</v>
      </c>
    </row>
    <row r="200" spans="1:14" x14ac:dyDescent="0.25">
      <c r="A200"/>
      <c r="B200"/>
      <c r="C200"/>
      <c r="D200" s="108"/>
      <c r="E200" s="108"/>
      <c r="F200" s="108"/>
      <c r="G200"/>
      <c r="H200" s="108"/>
      <c r="J200" s="68">
        <f>IFERROR(VLOOKUP(A200,fev!A:H,8,0),0)</f>
        <v>0</v>
      </c>
      <c r="K200" s="70">
        <f t="shared" si="6"/>
        <v>0</v>
      </c>
      <c r="M200" s="1" t="e">
        <f>VLOOKUP(B200,Ref.!I:K,3,0)</f>
        <v>#N/A</v>
      </c>
      <c r="N200" s="1">
        <f t="shared" si="7"/>
        <v>0</v>
      </c>
    </row>
    <row r="201" spans="1:14" x14ac:dyDescent="0.25">
      <c r="A201"/>
      <c r="B201"/>
      <c r="C201"/>
      <c r="D201" s="108"/>
      <c r="E201" s="108"/>
      <c r="F201"/>
      <c r="G201" s="108"/>
      <c r="H201" s="108"/>
      <c r="J201" s="68">
        <f>IFERROR(VLOOKUP(A201,fev!A:H,8,0),0)</f>
        <v>0</v>
      </c>
      <c r="K201" s="70">
        <f t="shared" si="6"/>
        <v>0</v>
      </c>
      <c r="M201" s="1" t="e">
        <f>VLOOKUP(B201,Ref.!I:K,3,0)</f>
        <v>#N/A</v>
      </c>
      <c r="N201" s="1">
        <f t="shared" si="7"/>
        <v>0</v>
      </c>
    </row>
    <row r="202" spans="1:14" x14ac:dyDescent="0.25">
      <c r="A202"/>
      <c r="B202"/>
      <c r="C202"/>
      <c r="D202" s="108"/>
      <c r="E202" s="108"/>
      <c r="F202" s="108"/>
      <c r="G202" s="108"/>
      <c r="H202" s="108"/>
      <c r="J202" s="68">
        <f>IFERROR(VLOOKUP(A202,fev!A:H,8,0),0)</f>
        <v>0</v>
      </c>
      <c r="K202" s="70">
        <f t="shared" si="6"/>
        <v>0</v>
      </c>
      <c r="M202" s="1" t="e">
        <f>VLOOKUP(B202,Ref.!I:K,3,0)</f>
        <v>#N/A</v>
      </c>
      <c r="N202" s="1">
        <f t="shared" si="7"/>
        <v>0</v>
      </c>
    </row>
    <row r="203" spans="1:14" x14ac:dyDescent="0.25">
      <c r="A203"/>
      <c r="B203"/>
      <c r="C203"/>
      <c r="D203" s="108"/>
      <c r="E203" s="108"/>
      <c r="F203" s="108"/>
      <c r="G203" s="108"/>
      <c r="H203" s="108"/>
      <c r="J203" s="68">
        <f>IFERROR(VLOOKUP(A203,fev!A:H,8,0),0)</f>
        <v>0</v>
      </c>
      <c r="K203" s="70">
        <f t="shared" si="6"/>
        <v>0</v>
      </c>
      <c r="M203" s="1" t="e">
        <f>VLOOKUP(B203,Ref.!I:K,3,0)</f>
        <v>#N/A</v>
      </c>
      <c r="N203" s="1">
        <f t="shared" si="7"/>
        <v>0</v>
      </c>
    </row>
    <row r="204" spans="1:14" x14ac:dyDescent="0.25">
      <c r="A204"/>
      <c r="B204"/>
      <c r="C204"/>
      <c r="D204"/>
      <c r="E204"/>
      <c r="F204"/>
      <c r="G204"/>
      <c r="H204"/>
      <c r="J204" s="68">
        <f>IFERROR(VLOOKUP(A204,fev!A:H,8,0),0)</f>
        <v>0</v>
      </c>
      <c r="K204" s="70">
        <f t="shared" si="6"/>
        <v>0</v>
      </c>
      <c r="M204" s="1" t="e">
        <f>VLOOKUP(B204,Ref.!I:K,3,0)</f>
        <v>#N/A</v>
      </c>
      <c r="N204" s="1">
        <f t="shared" si="7"/>
        <v>0</v>
      </c>
    </row>
    <row r="205" spans="1:14" x14ac:dyDescent="0.25">
      <c r="A205"/>
      <c r="B205"/>
      <c r="C205"/>
      <c r="D205" s="108"/>
      <c r="E205"/>
      <c r="F205" s="108"/>
      <c r="G205" s="108"/>
      <c r="H205" s="108"/>
      <c r="J205" s="68">
        <f>IFERROR(VLOOKUP(A205,fev!A:H,8,0),0)</f>
        <v>0</v>
      </c>
      <c r="K205" s="70">
        <f t="shared" si="6"/>
        <v>0</v>
      </c>
      <c r="M205" s="1" t="e">
        <f>VLOOKUP(B205,Ref.!I:K,3,0)</f>
        <v>#N/A</v>
      </c>
      <c r="N205" s="1">
        <f t="shared" si="7"/>
        <v>0</v>
      </c>
    </row>
    <row r="206" spans="1:14" x14ac:dyDescent="0.25">
      <c r="A206"/>
      <c r="B206"/>
      <c r="C206"/>
      <c r="D206" s="108"/>
      <c r="E206" s="108"/>
      <c r="F206" s="108"/>
      <c r="G206" s="108"/>
      <c r="H206" s="108"/>
      <c r="J206" s="68">
        <f>IFERROR(VLOOKUP(A206,fev!A:H,8,0),0)</f>
        <v>0</v>
      </c>
      <c r="K206" s="70">
        <f t="shared" si="6"/>
        <v>0</v>
      </c>
      <c r="M206" s="1" t="e">
        <f>VLOOKUP(B206,Ref.!I:K,3,0)</f>
        <v>#N/A</v>
      </c>
      <c r="N206" s="1">
        <f t="shared" si="7"/>
        <v>0</v>
      </c>
    </row>
    <row r="207" spans="1:14" x14ac:dyDescent="0.25">
      <c r="A207"/>
      <c r="B207"/>
      <c r="C207"/>
      <c r="D207" s="108"/>
      <c r="E207" s="108"/>
      <c r="F207" s="108"/>
      <c r="G207"/>
      <c r="H207" s="108"/>
      <c r="J207" s="68">
        <f>IFERROR(VLOOKUP(A207,fev!A:H,8,0),0)</f>
        <v>0</v>
      </c>
      <c r="K207" s="70">
        <f t="shared" si="6"/>
        <v>0</v>
      </c>
      <c r="M207" s="1" t="e">
        <f>VLOOKUP(B207,Ref.!I:K,3,0)</f>
        <v>#N/A</v>
      </c>
      <c r="N207" s="1">
        <f t="shared" si="7"/>
        <v>0</v>
      </c>
    </row>
    <row r="208" spans="1:14" x14ac:dyDescent="0.25">
      <c r="A208"/>
      <c r="B208"/>
      <c r="C208"/>
      <c r="D208" s="108"/>
      <c r="E208"/>
      <c r="F208"/>
      <c r="G208"/>
      <c r="H208" s="108"/>
      <c r="J208" s="68">
        <f>IFERROR(VLOOKUP(A208,fev!A:H,8,0),0)</f>
        <v>0</v>
      </c>
      <c r="K208" s="70">
        <f t="shared" si="6"/>
        <v>0</v>
      </c>
      <c r="M208" s="1" t="e">
        <f>VLOOKUP(B208,Ref.!I:K,3,0)</f>
        <v>#N/A</v>
      </c>
      <c r="N208" s="1">
        <f t="shared" si="7"/>
        <v>0</v>
      </c>
    </row>
    <row r="209" spans="1:14" x14ac:dyDescent="0.25">
      <c r="A209"/>
      <c r="B209"/>
      <c r="C209"/>
      <c r="D209" s="108"/>
      <c r="E209"/>
      <c r="F209" s="108"/>
      <c r="G209" s="108"/>
      <c r="H209" s="108"/>
      <c r="J209" s="68">
        <f>IFERROR(VLOOKUP(A209,fev!A:H,8,0),0)</f>
        <v>0</v>
      </c>
      <c r="K209" s="70">
        <f t="shared" si="6"/>
        <v>0</v>
      </c>
      <c r="M209" s="1" t="e">
        <f>VLOOKUP(B209,Ref.!I:K,3,0)</f>
        <v>#N/A</v>
      </c>
      <c r="N209" s="1">
        <f t="shared" si="7"/>
        <v>0</v>
      </c>
    </row>
    <row r="210" spans="1:14" x14ac:dyDescent="0.25">
      <c r="A210"/>
      <c r="B210"/>
      <c r="C210"/>
      <c r="D210" s="108"/>
      <c r="E210" s="108"/>
      <c r="F210" s="108"/>
      <c r="G210" s="108"/>
      <c r="H210" s="108"/>
      <c r="J210" s="68">
        <f>IFERROR(VLOOKUP(A210,fev!A:H,8,0),0)</f>
        <v>0</v>
      </c>
      <c r="K210" s="70">
        <f t="shared" si="6"/>
        <v>0</v>
      </c>
      <c r="M210" s="1" t="e">
        <f>VLOOKUP(B210,Ref.!I:K,3,0)</f>
        <v>#N/A</v>
      </c>
      <c r="N210" s="1">
        <f t="shared" si="7"/>
        <v>0</v>
      </c>
    </row>
    <row r="211" spans="1:14" x14ac:dyDescent="0.25">
      <c r="A211"/>
      <c r="B211"/>
      <c r="C211"/>
      <c r="D211"/>
      <c r="E211"/>
      <c r="F211"/>
      <c r="G211"/>
      <c r="H211"/>
      <c r="J211" s="68">
        <f>IFERROR(VLOOKUP(A211,fev!A:H,8,0),0)</f>
        <v>0</v>
      </c>
      <c r="K211" s="70">
        <f t="shared" si="6"/>
        <v>0</v>
      </c>
      <c r="M211" s="1" t="e">
        <f>VLOOKUP(B211,Ref.!I:K,3,0)</f>
        <v>#N/A</v>
      </c>
      <c r="N211" s="1">
        <f t="shared" si="7"/>
        <v>0</v>
      </c>
    </row>
    <row r="212" spans="1:14" x14ac:dyDescent="0.25">
      <c r="A212"/>
      <c r="B212"/>
      <c r="C212"/>
      <c r="D212" s="108"/>
      <c r="E212"/>
      <c r="F212"/>
      <c r="G212"/>
      <c r="H212" s="108"/>
      <c r="J212" s="68">
        <f>IFERROR(VLOOKUP(A212,fev!A:H,8,0),0)</f>
        <v>0</v>
      </c>
      <c r="K212" s="70">
        <f t="shared" si="6"/>
        <v>0</v>
      </c>
      <c r="M212" s="1" t="e">
        <f>VLOOKUP(B212,Ref.!I:K,3,0)</f>
        <v>#N/A</v>
      </c>
      <c r="N212" s="1">
        <f t="shared" si="7"/>
        <v>0</v>
      </c>
    </row>
    <row r="213" spans="1:14" x14ac:dyDescent="0.25">
      <c r="A213"/>
      <c r="B213"/>
      <c r="C213"/>
      <c r="D213"/>
      <c r="E213"/>
      <c r="F213"/>
      <c r="G213"/>
      <c r="H213"/>
      <c r="J213" s="68">
        <f>IFERROR(VLOOKUP(A213,fev!A:H,8,0),0)</f>
        <v>0</v>
      </c>
      <c r="K213" s="70">
        <f t="shared" si="6"/>
        <v>0</v>
      </c>
      <c r="M213" s="1" t="e">
        <f>VLOOKUP(B213,Ref.!I:K,3,0)</f>
        <v>#N/A</v>
      </c>
      <c r="N213" s="1">
        <f t="shared" si="7"/>
        <v>0</v>
      </c>
    </row>
    <row r="214" spans="1:14" x14ac:dyDescent="0.25">
      <c r="A214"/>
      <c r="B214"/>
      <c r="C214"/>
      <c r="D214" s="108"/>
      <c r="E214"/>
      <c r="F214"/>
      <c r="G214"/>
      <c r="H214" s="108"/>
      <c r="J214" s="68">
        <f>IFERROR(VLOOKUP(A214,fev!A:H,8,0),0)</f>
        <v>0</v>
      </c>
      <c r="K214" s="70">
        <f t="shared" si="6"/>
        <v>0</v>
      </c>
      <c r="M214" s="1" t="e">
        <f>VLOOKUP(B214,Ref.!I:K,3,0)</f>
        <v>#N/A</v>
      </c>
      <c r="N214" s="1">
        <f t="shared" si="7"/>
        <v>0</v>
      </c>
    </row>
    <row r="215" spans="1:14" x14ac:dyDescent="0.25">
      <c r="A215"/>
      <c r="B215"/>
      <c r="C215"/>
      <c r="D215"/>
      <c r="E215"/>
      <c r="F215"/>
      <c r="G215"/>
      <c r="H215"/>
      <c r="J215" s="68">
        <f>IFERROR(VLOOKUP(A215,fev!A:H,8,0),0)</f>
        <v>0</v>
      </c>
      <c r="K215" s="70">
        <f t="shared" si="6"/>
        <v>0</v>
      </c>
      <c r="M215" s="1" t="e">
        <f>VLOOKUP(B215,Ref.!I:K,3,0)</f>
        <v>#N/A</v>
      </c>
      <c r="N215" s="1">
        <f t="shared" si="7"/>
        <v>0</v>
      </c>
    </row>
    <row r="216" spans="1:14" x14ac:dyDescent="0.25">
      <c r="A216"/>
      <c r="B216"/>
      <c r="C216"/>
      <c r="D216" s="108"/>
      <c r="E216" s="108"/>
      <c r="F216" s="108"/>
      <c r="G216" s="108"/>
      <c r="H216" s="108"/>
      <c r="J216" s="68">
        <f>IFERROR(VLOOKUP(A216,fev!A:H,8,0),0)</f>
        <v>0</v>
      </c>
      <c r="K216" s="70">
        <f t="shared" si="6"/>
        <v>0</v>
      </c>
      <c r="M216" s="1" t="e">
        <f>VLOOKUP(B216,Ref.!I:K,3,0)</f>
        <v>#N/A</v>
      </c>
      <c r="N216" s="1">
        <f t="shared" si="7"/>
        <v>0</v>
      </c>
    </row>
    <row r="217" spans="1:14" x14ac:dyDescent="0.25">
      <c r="A217"/>
      <c r="B217"/>
      <c r="C217"/>
      <c r="D217" s="108"/>
      <c r="E217" s="108"/>
      <c r="F217" s="108"/>
      <c r="G217" s="108"/>
      <c r="H217" s="108"/>
      <c r="J217" s="68">
        <f>IFERROR(VLOOKUP(A217,fev!A:H,8,0),0)</f>
        <v>0</v>
      </c>
      <c r="K217" s="70">
        <f t="shared" si="6"/>
        <v>0</v>
      </c>
      <c r="M217" s="1" t="e">
        <f>VLOOKUP(B217,Ref.!I:K,3,0)</f>
        <v>#N/A</v>
      </c>
      <c r="N217" s="1">
        <f t="shared" si="7"/>
        <v>0</v>
      </c>
    </row>
    <row r="218" spans="1:14" x14ac:dyDescent="0.25">
      <c r="A218"/>
      <c r="B218"/>
      <c r="C218"/>
      <c r="D218" s="108"/>
      <c r="E218" s="108"/>
      <c r="F218" s="108"/>
      <c r="G218"/>
      <c r="H218" s="108"/>
      <c r="J218" s="68">
        <f>IFERROR(VLOOKUP(A218,fev!A:H,8,0),0)</f>
        <v>0</v>
      </c>
      <c r="K218" s="70">
        <f t="shared" si="6"/>
        <v>0</v>
      </c>
      <c r="M218" s="1" t="e">
        <f>VLOOKUP(B218,Ref.!I:K,3,0)</f>
        <v>#N/A</v>
      </c>
      <c r="N218" s="1">
        <f t="shared" si="7"/>
        <v>0</v>
      </c>
    </row>
    <row r="219" spans="1:14" x14ac:dyDescent="0.25">
      <c r="A219"/>
      <c r="B219"/>
      <c r="C219"/>
      <c r="D219" s="108"/>
      <c r="E219"/>
      <c r="F219" s="108"/>
      <c r="G219" s="108"/>
      <c r="H219" s="108"/>
      <c r="J219" s="68">
        <f>IFERROR(VLOOKUP(A219,fev!A:H,8,0),0)</f>
        <v>0</v>
      </c>
      <c r="K219" s="70">
        <f t="shared" si="6"/>
        <v>0</v>
      </c>
      <c r="M219" s="1" t="e">
        <f>VLOOKUP(B219,Ref.!I:K,3,0)</f>
        <v>#N/A</v>
      </c>
      <c r="N219" s="1">
        <f t="shared" si="7"/>
        <v>0</v>
      </c>
    </row>
    <row r="220" spans="1:14" x14ac:dyDescent="0.25">
      <c r="A220"/>
      <c r="B220"/>
      <c r="C220"/>
      <c r="D220" s="108"/>
      <c r="E220"/>
      <c r="F220"/>
      <c r="G220"/>
      <c r="H220" s="108"/>
      <c r="J220" s="68">
        <f>IFERROR(VLOOKUP(A220,fev!A:H,8,0),0)</f>
        <v>0</v>
      </c>
      <c r="K220" s="70">
        <f t="shared" si="6"/>
        <v>0</v>
      </c>
      <c r="M220" s="1" t="e">
        <f>VLOOKUP(B220,Ref.!I:K,3,0)</f>
        <v>#N/A</v>
      </c>
      <c r="N220" s="1">
        <f t="shared" si="7"/>
        <v>0</v>
      </c>
    </row>
    <row r="221" spans="1:14" x14ac:dyDescent="0.25">
      <c r="A221"/>
      <c r="B221"/>
      <c r="C221"/>
      <c r="D221" s="108"/>
      <c r="E221"/>
      <c r="F221"/>
      <c r="G221"/>
      <c r="H221" s="108"/>
      <c r="J221" s="68">
        <f>IFERROR(VLOOKUP(A221,fev!A:H,8,0),0)</f>
        <v>0</v>
      </c>
      <c r="K221" s="70">
        <f t="shared" si="6"/>
        <v>0</v>
      </c>
      <c r="M221" s="1" t="e">
        <f>VLOOKUP(B221,Ref.!I:K,3,0)</f>
        <v>#N/A</v>
      </c>
      <c r="N221" s="1">
        <f t="shared" si="7"/>
        <v>0</v>
      </c>
    </row>
    <row r="222" spans="1:14" x14ac:dyDescent="0.25">
      <c r="A222"/>
      <c r="B222"/>
      <c r="C222"/>
      <c r="D222" s="108"/>
      <c r="E222"/>
      <c r="F222"/>
      <c r="G222"/>
      <c r="H222" s="108"/>
      <c r="J222" s="68">
        <f>IFERROR(VLOOKUP(A222,fev!A:H,8,0),0)</f>
        <v>0</v>
      </c>
      <c r="K222" s="70">
        <f t="shared" si="6"/>
        <v>0</v>
      </c>
      <c r="M222" s="1" t="e">
        <f>VLOOKUP(B222,Ref.!I:K,3,0)</f>
        <v>#N/A</v>
      </c>
      <c r="N222" s="1">
        <f t="shared" si="7"/>
        <v>0</v>
      </c>
    </row>
    <row r="223" spans="1:14" x14ac:dyDescent="0.25">
      <c r="A223"/>
      <c r="B223"/>
      <c r="C223"/>
      <c r="D223" s="108"/>
      <c r="E223" s="108"/>
      <c r="F223" s="108"/>
      <c r="G223" s="108"/>
      <c r="H223" s="108"/>
      <c r="J223" s="68">
        <f>IFERROR(VLOOKUP(A223,fev!A:H,8,0),0)</f>
        <v>0</v>
      </c>
      <c r="K223" s="70">
        <f t="shared" si="6"/>
        <v>0</v>
      </c>
      <c r="M223" s="1" t="e">
        <f>VLOOKUP(B223,Ref.!I:K,3,0)</f>
        <v>#N/A</v>
      </c>
      <c r="N223" s="1">
        <f t="shared" si="7"/>
        <v>0</v>
      </c>
    </row>
    <row r="224" spans="1:14" x14ac:dyDescent="0.25">
      <c r="A224"/>
      <c r="B224"/>
      <c r="C224"/>
      <c r="D224" s="108"/>
      <c r="E224" s="108"/>
      <c r="F224" s="108"/>
      <c r="G224" s="108"/>
      <c r="H224" s="108"/>
      <c r="J224" s="68">
        <f>IFERROR(VLOOKUP(A224,fev!A:H,8,0),0)</f>
        <v>0</v>
      </c>
      <c r="K224" s="70">
        <f t="shared" si="6"/>
        <v>0</v>
      </c>
      <c r="M224" s="1" t="e">
        <f>VLOOKUP(B224,Ref.!I:K,3,0)</f>
        <v>#N/A</v>
      </c>
      <c r="N224" s="1">
        <f t="shared" si="7"/>
        <v>0</v>
      </c>
    </row>
    <row r="225" spans="1:14" x14ac:dyDescent="0.25">
      <c r="A225"/>
      <c r="B225"/>
      <c r="C225"/>
      <c r="D225" s="108"/>
      <c r="E225" s="108"/>
      <c r="F225" s="108"/>
      <c r="G225" s="108"/>
      <c r="H225" s="108"/>
      <c r="J225" s="68">
        <f>IFERROR(VLOOKUP(A225,fev!A:H,8,0),0)</f>
        <v>0</v>
      </c>
      <c r="K225" s="70">
        <f t="shared" si="6"/>
        <v>0</v>
      </c>
      <c r="M225" s="1" t="e">
        <f>VLOOKUP(B225,Ref.!I:K,3,0)</f>
        <v>#N/A</v>
      </c>
      <c r="N225" s="1">
        <f t="shared" si="7"/>
        <v>0</v>
      </c>
    </row>
    <row r="226" spans="1:14" x14ac:dyDescent="0.25">
      <c r="A226"/>
      <c r="B226"/>
      <c r="C226"/>
      <c r="D226" s="108"/>
      <c r="E226" s="108"/>
      <c r="F226" s="108"/>
      <c r="G226" s="108"/>
      <c r="H226" s="108"/>
      <c r="J226" s="68">
        <f>IFERROR(VLOOKUP(A226,fev!A:H,8,0),0)</f>
        <v>0</v>
      </c>
      <c r="K226" s="70">
        <f t="shared" si="6"/>
        <v>0</v>
      </c>
      <c r="M226" s="1" t="e">
        <f>VLOOKUP(B226,Ref.!I:K,3,0)</f>
        <v>#N/A</v>
      </c>
      <c r="N226" s="1">
        <f t="shared" si="7"/>
        <v>0</v>
      </c>
    </row>
    <row r="227" spans="1:14" x14ac:dyDescent="0.25">
      <c r="A227"/>
      <c r="B227"/>
      <c r="C227"/>
      <c r="D227"/>
      <c r="E227" s="108"/>
      <c r="F227" s="108"/>
      <c r="G227"/>
      <c r="H227"/>
      <c r="J227" s="68">
        <f>IFERROR(VLOOKUP(A227,fev!A:H,8,0),0)</f>
        <v>0</v>
      </c>
      <c r="K227" s="70">
        <f t="shared" si="6"/>
        <v>0</v>
      </c>
      <c r="M227" s="1" t="e">
        <f>VLOOKUP(B227,Ref.!I:K,3,0)</f>
        <v>#N/A</v>
      </c>
      <c r="N227" s="1">
        <f t="shared" si="7"/>
        <v>0</v>
      </c>
    </row>
    <row r="228" spans="1:14" x14ac:dyDescent="0.25">
      <c r="A228"/>
      <c r="B228"/>
      <c r="C228"/>
      <c r="D228" s="108"/>
      <c r="E228"/>
      <c r="F228"/>
      <c r="G228"/>
      <c r="H228" s="108"/>
      <c r="J228" s="68">
        <f>IFERROR(VLOOKUP(A228,fev!A:H,8,0),0)</f>
        <v>0</v>
      </c>
      <c r="K228" s="70">
        <f t="shared" si="6"/>
        <v>0</v>
      </c>
      <c r="M228" s="1" t="e">
        <f>VLOOKUP(B228,Ref.!I:K,3,0)</f>
        <v>#N/A</v>
      </c>
      <c r="N228" s="1">
        <f t="shared" si="7"/>
        <v>0</v>
      </c>
    </row>
    <row r="229" spans="1:14" x14ac:dyDescent="0.25">
      <c r="A229"/>
      <c r="B229"/>
      <c r="C229"/>
      <c r="D229" s="108"/>
      <c r="E229" s="108"/>
      <c r="F229" s="108"/>
      <c r="G229" s="108"/>
      <c r="H229" s="108"/>
      <c r="J229" s="68">
        <f>IFERROR(VLOOKUP(A229,fev!A:H,8,0),0)</f>
        <v>0</v>
      </c>
      <c r="K229" s="70">
        <f t="shared" si="6"/>
        <v>0</v>
      </c>
      <c r="M229" s="1" t="e">
        <f>VLOOKUP(B229,Ref.!I:K,3,0)</f>
        <v>#N/A</v>
      </c>
      <c r="N229" s="1">
        <f t="shared" si="7"/>
        <v>0</v>
      </c>
    </row>
    <row r="230" spans="1:14" x14ac:dyDescent="0.25">
      <c r="A230"/>
      <c r="B230"/>
      <c r="C230"/>
      <c r="D230" s="108"/>
      <c r="E230" s="108"/>
      <c r="F230" s="108"/>
      <c r="G230" s="108"/>
      <c r="H230" s="108"/>
      <c r="J230" s="68">
        <f>IFERROR(VLOOKUP(A230,fev!A:H,8,0),0)</f>
        <v>0</v>
      </c>
      <c r="K230" s="70">
        <f t="shared" si="6"/>
        <v>0</v>
      </c>
      <c r="M230" s="1" t="e">
        <f>VLOOKUP(B230,Ref.!I:K,3,0)</f>
        <v>#N/A</v>
      </c>
      <c r="N230" s="1">
        <f t="shared" si="7"/>
        <v>0</v>
      </c>
    </row>
    <row r="231" spans="1:14" x14ac:dyDescent="0.25">
      <c r="A231"/>
      <c r="B231"/>
      <c r="C231"/>
      <c r="D231" s="108"/>
      <c r="E231" s="108"/>
      <c r="F231" s="108"/>
      <c r="G231" s="108"/>
      <c r="H231" s="108"/>
      <c r="J231" s="68">
        <f>IFERROR(VLOOKUP(A231,fev!A:H,8,0),0)</f>
        <v>0</v>
      </c>
      <c r="K231" s="70">
        <f t="shared" si="6"/>
        <v>0</v>
      </c>
      <c r="M231" s="1" t="e">
        <f>VLOOKUP(B231,Ref.!I:K,3,0)</f>
        <v>#N/A</v>
      </c>
      <c r="N231" s="1">
        <f t="shared" si="7"/>
        <v>0</v>
      </c>
    </row>
    <row r="232" spans="1:14" x14ac:dyDescent="0.25">
      <c r="A232"/>
      <c r="B232"/>
      <c r="C232"/>
      <c r="D232" s="108"/>
      <c r="E232"/>
      <c r="F232"/>
      <c r="G232"/>
      <c r="H232" s="108"/>
      <c r="J232" s="68">
        <f>IFERROR(VLOOKUP(A232,fev!A:H,8,0),0)</f>
        <v>0</v>
      </c>
      <c r="K232" s="70">
        <f t="shared" si="6"/>
        <v>0</v>
      </c>
      <c r="M232" s="1" t="e">
        <f>VLOOKUP(B232,Ref.!I:K,3,0)</f>
        <v>#N/A</v>
      </c>
      <c r="N232" s="1">
        <f t="shared" si="7"/>
        <v>0</v>
      </c>
    </row>
    <row r="233" spans="1:14" x14ac:dyDescent="0.25">
      <c r="A233"/>
      <c r="B233"/>
      <c r="C233"/>
      <c r="D233" s="108"/>
      <c r="E233"/>
      <c r="F233"/>
      <c r="G233"/>
      <c r="H233" s="108"/>
      <c r="J233" s="68">
        <f>IFERROR(VLOOKUP(A233,fev!A:H,8,0),0)</f>
        <v>0</v>
      </c>
      <c r="K233" s="70">
        <f t="shared" si="6"/>
        <v>0</v>
      </c>
      <c r="M233" s="1" t="e">
        <f>VLOOKUP(B233,Ref.!I:K,3,0)</f>
        <v>#N/A</v>
      </c>
      <c r="N233" s="1">
        <f t="shared" si="7"/>
        <v>0</v>
      </c>
    </row>
    <row r="234" spans="1:14" x14ac:dyDescent="0.25">
      <c r="A234"/>
      <c r="B234"/>
      <c r="C234"/>
      <c r="D234" s="108"/>
      <c r="E234"/>
      <c r="F234"/>
      <c r="G234"/>
      <c r="H234" s="108"/>
      <c r="J234" s="68">
        <f>IFERROR(VLOOKUP(A234,fev!A:H,8,0),0)</f>
        <v>0</v>
      </c>
      <c r="K234" s="70">
        <f t="shared" si="6"/>
        <v>0</v>
      </c>
      <c r="M234" s="1" t="e">
        <f>VLOOKUP(B234,Ref.!I:K,3,0)</f>
        <v>#N/A</v>
      </c>
      <c r="N234" s="1">
        <f t="shared" si="7"/>
        <v>0</v>
      </c>
    </row>
    <row r="235" spans="1:14" x14ac:dyDescent="0.25">
      <c r="A235"/>
      <c r="B235"/>
      <c r="C235"/>
      <c r="D235" s="108"/>
      <c r="E235"/>
      <c r="F235"/>
      <c r="G235"/>
      <c r="H235" s="108"/>
      <c r="J235" s="68">
        <f>IFERROR(VLOOKUP(A235,fev!A:H,8,0),0)</f>
        <v>0</v>
      </c>
      <c r="K235" s="70">
        <f t="shared" si="6"/>
        <v>0</v>
      </c>
      <c r="M235" s="1" t="e">
        <f>VLOOKUP(B235,Ref.!I:K,3,0)</f>
        <v>#N/A</v>
      </c>
      <c r="N235" s="1">
        <f t="shared" si="7"/>
        <v>0</v>
      </c>
    </row>
    <row r="236" spans="1:14" x14ac:dyDescent="0.25">
      <c r="A236"/>
      <c r="B236"/>
      <c r="C236"/>
      <c r="D236" s="108"/>
      <c r="E236" s="108"/>
      <c r="F236" s="108"/>
      <c r="G236" s="108"/>
      <c r="H236" s="108"/>
      <c r="J236" s="68">
        <f>IFERROR(VLOOKUP(A236,fev!A:H,8,0),0)</f>
        <v>0</v>
      </c>
      <c r="K236" s="70">
        <f t="shared" si="6"/>
        <v>0</v>
      </c>
      <c r="M236" s="1" t="e">
        <f>VLOOKUP(B236,Ref.!I:K,3,0)</f>
        <v>#N/A</v>
      </c>
      <c r="N236" s="1">
        <f t="shared" si="7"/>
        <v>0</v>
      </c>
    </row>
    <row r="237" spans="1:14" x14ac:dyDescent="0.25">
      <c r="A237"/>
      <c r="B237"/>
      <c r="C237"/>
      <c r="D237" s="108"/>
      <c r="E237"/>
      <c r="F237" s="108"/>
      <c r="G237" s="108"/>
      <c r="H237" s="108"/>
      <c r="J237" s="68">
        <f>IFERROR(VLOOKUP(A237,fev!A:H,8,0),0)</f>
        <v>0</v>
      </c>
      <c r="K237" s="70">
        <f t="shared" si="6"/>
        <v>0</v>
      </c>
      <c r="M237" s="1" t="e">
        <f>VLOOKUP(B237,Ref.!I:K,3,0)</f>
        <v>#N/A</v>
      </c>
      <c r="N237" s="1">
        <f t="shared" si="7"/>
        <v>0</v>
      </c>
    </row>
    <row r="238" spans="1:14" x14ac:dyDescent="0.25">
      <c r="A238"/>
      <c r="B238"/>
      <c r="C238"/>
      <c r="D238" s="108"/>
      <c r="E238"/>
      <c r="F238" s="108"/>
      <c r="G238" s="108"/>
      <c r="H238" s="108"/>
      <c r="J238" s="68">
        <f>IFERROR(VLOOKUP(A238,fev!A:H,8,0),0)</f>
        <v>0</v>
      </c>
      <c r="K238" s="70">
        <f t="shared" si="6"/>
        <v>0</v>
      </c>
      <c r="M238" s="1" t="e">
        <f>VLOOKUP(B238,Ref.!I:K,3,0)</f>
        <v>#N/A</v>
      </c>
      <c r="N238" s="1">
        <f t="shared" si="7"/>
        <v>0</v>
      </c>
    </row>
    <row r="239" spans="1:14" x14ac:dyDescent="0.25">
      <c r="A239"/>
      <c r="B239"/>
      <c r="C239"/>
      <c r="D239"/>
      <c r="E239"/>
      <c r="F239"/>
      <c r="G239"/>
      <c r="H239"/>
      <c r="J239" s="68">
        <f>IFERROR(VLOOKUP(A239,fev!A:H,8,0),0)</f>
        <v>0</v>
      </c>
      <c r="K239" s="70">
        <f t="shared" si="6"/>
        <v>0</v>
      </c>
      <c r="M239" s="1" t="e">
        <f>VLOOKUP(B239,Ref.!I:K,3,0)</f>
        <v>#N/A</v>
      </c>
      <c r="N239" s="1">
        <f t="shared" si="7"/>
        <v>0</v>
      </c>
    </row>
    <row r="240" spans="1:14" x14ac:dyDescent="0.25">
      <c r="A240"/>
      <c r="B240"/>
      <c r="C240"/>
      <c r="D240"/>
      <c r="E240"/>
      <c r="F240"/>
      <c r="G240"/>
      <c r="H240"/>
      <c r="J240" s="68">
        <f>IFERROR(VLOOKUP(A240,fev!A:H,8,0),0)</f>
        <v>0</v>
      </c>
      <c r="K240" s="70">
        <f t="shared" si="6"/>
        <v>0</v>
      </c>
      <c r="M240" s="1" t="e">
        <f>VLOOKUP(B240,Ref.!I:K,3,0)</f>
        <v>#N/A</v>
      </c>
      <c r="N240" s="1">
        <f t="shared" si="7"/>
        <v>0</v>
      </c>
    </row>
    <row r="241" spans="1:14" x14ac:dyDescent="0.25">
      <c r="A241"/>
      <c r="B241"/>
      <c r="C241"/>
      <c r="D241" s="108"/>
      <c r="E241"/>
      <c r="F241" s="108"/>
      <c r="G241" s="108"/>
      <c r="H241" s="108"/>
      <c r="J241" s="68">
        <f>IFERROR(VLOOKUP(A241,fev!A:H,8,0),0)</f>
        <v>0</v>
      </c>
      <c r="K241" s="70">
        <f t="shared" si="6"/>
        <v>0</v>
      </c>
      <c r="M241" s="1" t="e">
        <f>VLOOKUP(B241,Ref.!I:K,3,0)</f>
        <v>#N/A</v>
      </c>
      <c r="N241" s="1">
        <f t="shared" si="7"/>
        <v>0</v>
      </c>
    </row>
    <row r="242" spans="1:14" x14ac:dyDescent="0.25">
      <c r="A242"/>
      <c r="B242"/>
      <c r="C242"/>
      <c r="D242" s="108"/>
      <c r="E242"/>
      <c r="F242" s="108"/>
      <c r="G242" s="108"/>
      <c r="H242" s="108"/>
      <c r="J242" s="68">
        <f>IFERROR(VLOOKUP(A242,fev!A:H,8,0),0)</f>
        <v>0</v>
      </c>
      <c r="K242" s="70">
        <f t="shared" si="6"/>
        <v>0</v>
      </c>
      <c r="M242" s="1" t="e">
        <f>VLOOKUP(B242,Ref.!I:K,3,0)</f>
        <v>#N/A</v>
      </c>
      <c r="N242" s="1">
        <f t="shared" si="7"/>
        <v>0</v>
      </c>
    </row>
    <row r="243" spans="1:14" x14ac:dyDescent="0.25">
      <c r="A243"/>
      <c r="B243"/>
      <c r="C243"/>
      <c r="D243" s="108"/>
      <c r="E243" s="108"/>
      <c r="F243" s="108"/>
      <c r="G243" s="108"/>
      <c r="H243" s="108"/>
      <c r="J243" s="68">
        <f>IFERROR(VLOOKUP(A243,fev!A:H,8,0),0)</f>
        <v>0</v>
      </c>
      <c r="K243" s="70">
        <f t="shared" si="6"/>
        <v>0</v>
      </c>
      <c r="M243" s="1" t="e">
        <f>VLOOKUP(B243,Ref.!I:K,3,0)</f>
        <v>#N/A</v>
      </c>
      <c r="N243" s="1">
        <f t="shared" si="7"/>
        <v>0</v>
      </c>
    </row>
    <row r="244" spans="1:14" x14ac:dyDescent="0.25">
      <c r="A244"/>
      <c r="B244"/>
      <c r="C244"/>
      <c r="D244" s="108"/>
      <c r="E244" s="108"/>
      <c r="F244" s="108"/>
      <c r="G244" s="108"/>
      <c r="H244" s="108"/>
      <c r="J244" s="68">
        <f>IFERROR(VLOOKUP(A244,fev!A:H,8,0),0)</f>
        <v>0</v>
      </c>
      <c r="K244" s="70">
        <f t="shared" si="6"/>
        <v>0</v>
      </c>
      <c r="M244" s="1" t="e">
        <f>VLOOKUP(B244,Ref.!I:K,3,0)</f>
        <v>#N/A</v>
      </c>
      <c r="N244" s="1">
        <f t="shared" si="7"/>
        <v>0</v>
      </c>
    </row>
    <row r="245" spans="1:14" x14ac:dyDescent="0.25">
      <c r="A245"/>
      <c r="B245"/>
      <c r="C245"/>
      <c r="D245" s="108"/>
      <c r="E245" s="108"/>
      <c r="F245" s="108"/>
      <c r="G245" s="108"/>
      <c r="H245" s="108"/>
      <c r="J245" s="68">
        <f>IFERROR(VLOOKUP(A245,fev!A:H,8,0),0)</f>
        <v>0</v>
      </c>
      <c r="K245" s="70">
        <f t="shared" si="6"/>
        <v>0</v>
      </c>
      <c r="M245" s="1" t="e">
        <f>VLOOKUP(B245,Ref.!I:K,3,0)</f>
        <v>#N/A</v>
      </c>
      <c r="N245" s="1">
        <f t="shared" si="7"/>
        <v>0</v>
      </c>
    </row>
    <row r="246" spans="1:14" x14ac:dyDescent="0.25">
      <c r="A246"/>
      <c r="B246"/>
      <c r="C246"/>
      <c r="D246" s="108"/>
      <c r="E246" s="108"/>
      <c r="F246"/>
      <c r="G246" s="108"/>
      <c r="H246" s="108"/>
      <c r="J246" s="68">
        <f>IFERROR(VLOOKUP(A246,fev!A:H,8,0),0)</f>
        <v>0</v>
      </c>
      <c r="K246" s="70">
        <f t="shared" si="6"/>
        <v>0</v>
      </c>
      <c r="M246" s="1" t="e">
        <f>VLOOKUP(B246,Ref.!I:K,3,0)</f>
        <v>#N/A</v>
      </c>
      <c r="N246" s="1">
        <f t="shared" si="7"/>
        <v>0</v>
      </c>
    </row>
    <row r="247" spans="1:14" x14ac:dyDescent="0.25">
      <c r="A247"/>
      <c r="B247"/>
      <c r="C247"/>
      <c r="D247" s="108"/>
      <c r="E247" s="108"/>
      <c r="F247"/>
      <c r="G247" s="108"/>
      <c r="H247" s="108"/>
      <c r="J247" s="68">
        <f>IFERROR(VLOOKUP(A247,fev!A:H,8,0),0)</f>
        <v>0</v>
      </c>
      <c r="K247" s="70">
        <f t="shared" si="6"/>
        <v>0</v>
      </c>
      <c r="M247" s="1" t="e">
        <f>VLOOKUP(B247,Ref.!I:K,3,0)</f>
        <v>#N/A</v>
      </c>
      <c r="N247" s="1">
        <f t="shared" si="7"/>
        <v>0</v>
      </c>
    </row>
    <row r="248" spans="1:14" x14ac:dyDescent="0.25">
      <c r="A248"/>
      <c r="B248"/>
      <c r="C248"/>
      <c r="D248" s="108"/>
      <c r="E248" s="108"/>
      <c r="F248" s="108"/>
      <c r="G248" s="108"/>
      <c r="H248" s="108"/>
      <c r="J248" s="68">
        <f>IFERROR(VLOOKUP(A248,fev!A:H,8,0),0)</f>
        <v>0</v>
      </c>
      <c r="K248" s="70">
        <f t="shared" si="6"/>
        <v>0</v>
      </c>
      <c r="M248" s="1" t="e">
        <f>VLOOKUP(B248,Ref.!I:K,3,0)</f>
        <v>#N/A</v>
      </c>
      <c r="N248" s="1">
        <f t="shared" si="7"/>
        <v>0</v>
      </c>
    </row>
    <row r="249" spans="1:14" x14ac:dyDescent="0.25">
      <c r="A249"/>
      <c r="B249"/>
      <c r="C249"/>
      <c r="D249"/>
      <c r="E249" s="108"/>
      <c r="F249" s="108"/>
      <c r="G249"/>
      <c r="H249"/>
      <c r="J249" s="68">
        <f>IFERROR(VLOOKUP(A249,fev!A:H,8,0),0)</f>
        <v>0</v>
      </c>
      <c r="K249" s="70">
        <f t="shared" si="6"/>
        <v>0</v>
      </c>
      <c r="M249" s="1" t="e">
        <f>VLOOKUP(B249,Ref.!I:K,3,0)</f>
        <v>#N/A</v>
      </c>
      <c r="N249" s="1">
        <f t="shared" si="7"/>
        <v>0</v>
      </c>
    </row>
    <row r="250" spans="1:14" x14ac:dyDescent="0.25">
      <c r="A250"/>
      <c r="B250"/>
      <c r="C250"/>
      <c r="D250" s="108"/>
      <c r="E250" s="108"/>
      <c r="F250" s="108"/>
      <c r="G250" s="108"/>
      <c r="H250" s="108"/>
      <c r="J250" s="68">
        <f>IFERROR(VLOOKUP(A250,fev!A:H,8,0),0)</f>
        <v>0</v>
      </c>
      <c r="K250" s="70">
        <f t="shared" si="6"/>
        <v>0</v>
      </c>
      <c r="M250" s="1" t="e">
        <f>VLOOKUP(B250,Ref.!I:K,3,0)</f>
        <v>#N/A</v>
      </c>
      <c r="N250" s="1">
        <f t="shared" si="7"/>
        <v>0</v>
      </c>
    </row>
    <row r="251" spans="1:14" x14ac:dyDescent="0.25">
      <c r="A251"/>
      <c r="B251"/>
      <c r="C251"/>
      <c r="D251"/>
      <c r="E251"/>
      <c r="F251"/>
      <c r="G251"/>
      <c r="H251" s="108"/>
      <c r="J251" s="68">
        <f>IFERROR(VLOOKUP(A251,fev!A:H,8,0),0)</f>
        <v>0</v>
      </c>
      <c r="K251" s="70">
        <f t="shared" si="6"/>
        <v>0</v>
      </c>
      <c r="M251" s="1" t="e">
        <f>VLOOKUP(B251,Ref.!I:K,3,0)</f>
        <v>#N/A</v>
      </c>
      <c r="N251" s="1">
        <f t="shared" si="7"/>
        <v>0</v>
      </c>
    </row>
    <row r="252" spans="1:14" x14ac:dyDescent="0.25">
      <c r="A252"/>
      <c r="B252"/>
      <c r="C252"/>
      <c r="D252" s="108"/>
      <c r="E252" s="108"/>
      <c r="F252"/>
      <c r="G252" s="108"/>
      <c r="H252" s="108"/>
      <c r="J252" s="68">
        <f>IFERROR(VLOOKUP(A252,fev!A:H,8,0),0)</f>
        <v>0</v>
      </c>
      <c r="K252" s="70">
        <f t="shared" si="6"/>
        <v>0</v>
      </c>
      <c r="M252" s="1" t="e">
        <f>VLOOKUP(B252,Ref.!I:K,3,0)</f>
        <v>#N/A</v>
      </c>
      <c r="N252" s="1">
        <f t="shared" si="7"/>
        <v>0</v>
      </c>
    </row>
    <row r="253" spans="1:14" x14ac:dyDescent="0.25">
      <c r="A253"/>
      <c r="B253"/>
      <c r="C253"/>
      <c r="D253"/>
      <c r="E253"/>
      <c r="F253"/>
      <c r="G253"/>
      <c r="H253"/>
      <c r="J253" s="68">
        <f>IFERROR(VLOOKUP(A253,fev!A:H,8,0),0)</f>
        <v>0</v>
      </c>
      <c r="K253" s="70">
        <f t="shared" si="6"/>
        <v>0</v>
      </c>
      <c r="M253" s="1" t="e">
        <f>VLOOKUP(B253,Ref.!I:K,3,0)</f>
        <v>#N/A</v>
      </c>
      <c r="N253" s="1">
        <f t="shared" si="7"/>
        <v>0</v>
      </c>
    </row>
    <row r="254" spans="1:14" x14ac:dyDescent="0.25">
      <c r="A254"/>
      <c r="B254"/>
      <c r="C254"/>
      <c r="D254" s="108"/>
      <c r="E254" s="108"/>
      <c r="F254"/>
      <c r="G254" s="108"/>
      <c r="H254" s="108"/>
      <c r="J254" s="68">
        <f>IFERROR(VLOOKUP(A254,fev!A:H,8,0),0)</f>
        <v>0</v>
      </c>
      <c r="K254" s="70">
        <f t="shared" si="6"/>
        <v>0</v>
      </c>
      <c r="M254" s="1" t="e">
        <f>VLOOKUP(B254,Ref.!I:K,3,0)</f>
        <v>#N/A</v>
      </c>
      <c r="N254" s="1">
        <f t="shared" si="7"/>
        <v>0</v>
      </c>
    </row>
    <row r="255" spans="1:14" x14ac:dyDescent="0.25">
      <c r="A255"/>
      <c r="B255"/>
      <c r="C255"/>
      <c r="D255" s="108"/>
      <c r="E255" s="108"/>
      <c r="F255"/>
      <c r="G255" s="108"/>
      <c r="H255" s="108"/>
      <c r="J255" s="68">
        <f>IFERROR(VLOOKUP(A255,fev!A:H,8,0),0)</f>
        <v>0</v>
      </c>
      <c r="K255" s="70">
        <f t="shared" si="6"/>
        <v>0</v>
      </c>
      <c r="M255" s="1" t="e">
        <f>VLOOKUP(B255,Ref.!I:K,3,0)</f>
        <v>#N/A</v>
      </c>
      <c r="N255" s="1">
        <f t="shared" si="7"/>
        <v>0</v>
      </c>
    </row>
    <row r="256" spans="1:14" x14ac:dyDescent="0.25">
      <c r="A256"/>
      <c r="B256"/>
      <c r="C256"/>
      <c r="D256" s="108"/>
      <c r="E256" s="108"/>
      <c r="F256"/>
      <c r="G256" s="108"/>
      <c r="H256" s="108"/>
      <c r="J256" s="68">
        <f>IFERROR(VLOOKUP(A256,fev!A:H,8,0),0)</f>
        <v>0</v>
      </c>
      <c r="K256" s="70">
        <f t="shared" si="6"/>
        <v>0</v>
      </c>
      <c r="M256" s="1" t="e">
        <f>VLOOKUP(B256,Ref.!I:K,3,0)</f>
        <v>#N/A</v>
      </c>
      <c r="N256" s="1">
        <f t="shared" si="7"/>
        <v>0</v>
      </c>
    </row>
    <row r="257" spans="1:14" x14ac:dyDescent="0.25">
      <c r="A257"/>
      <c r="B257"/>
      <c r="C257"/>
      <c r="D257" s="108"/>
      <c r="E257" s="108"/>
      <c r="F257"/>
      <c r="G257" s="108"/>
      <c r="H257" s="108"/>
      <c r="J257" s="68">
        <f>IFERROR(VLOOKUP(A257,fev!A:H,8,0),0)</f>
        <v>0</v>
      </c>
      <c r="K257" s="70">
        <f t="shared" si="6"/>
        <v>0</v>
      </c>
      <c r="M257" s="1" t="e">
        <f>VLOOKUP(B257,Ref.!I:K,3,0)</f>
        <v>#N/A</v>
      </c>
      <c r="N257" s="1">
        <f t="shared" si="7"/>
        <v>0</v>
      </c>
    </row>
    <row r="258" spans="1:14" x14ac:dyDescent="0.25">
      <c r="A258"/>
      <c r="B258"/>
      <c r="C258"/>
      <c r="D258" s="108"/>
      <c r="E258" s="108"/>
      <c r="F258"/>
      <c r="G258" s="108"/>
      <c r="H258" s="108"/>
      <c r="J258" s="68">
        <f>IFERROR(VLOOKUP(A258,fev!A:H,8,0),0)</f>
        <v>0</v>
      </c>
      <c r="K258" s="70">
        <f t="shared" ref="K258:K275" si="8">D258-J258</f>
        <v>0</v>
      </c>
      <c r="M258" s="1" t="e">
        <f>VLOOKUP(B258,Ref.!I:K,3,0)</f>
        <v>#N/A</v>
      </c>
      <c r="N258" s="1">
        <f t="shared" si="7"/>
        <v>0</v>
      </c>
    </row>
    <row r="259" spans="1:14" x14ac:dyDescent="0.25">
      <c r="A259"/>
      <c r="B259"/>
      <c r="C259"/>
      <c r="D259" s="108"/>
      <c r="E259" s="108"/>
      <c r="F259"/>
      <c r="G259" s="108"/>
      <c r="H259" s="108"/>
      <c r="J259" s="68">
        <f>IFERROR(VLOOKUP(A259,fev!A:H,8,0),0)</f>
        <v>0</v>
      </c>
      <c r="K259" s="70">
        <f t="shared" si="8"/>
        <v>0</v>
      </c>
      <c r="M259" s="1" t="e">
        <f>VLOOKUP(B259,Ref.!I:K,3,0)</f>
        <v>#N/A</v>
      </c>
      <c r="N259" s="1">
        <f t="shared" ref="N259:N275" si="9">LEN(A259)</f>
        <v>0</v>
      </c>
    </row>
    <row r="260" spans="1:14" x14ac:dyDescent="0.25">
      <c r="A260"/>
      <c r="B260"/>
      <c r="C260"/>
      <c r="D260"/>
      <c r="E260"/>
      <c r="F260"/>
      <c r="G260"/>
      <c r="H260"/>
      <c r="J260" s="68">
        <f>IFERROR(VLOOKUP(A260,fev!A:H,8,0),0)</f>
        <v>0</v>
      </c>
      <c r="K260" s="70">
        <f t="shared" si="8"/>
        <v>0</v>
      </c>
      <c r="M260" s="1" t="e">
        <f>VLOOKUP(B260,Ref.!I:K,3,0)</f>
        <v>#N/A</v>
      </c>
      <c r="N260" s="1">
        <f t="shared" si="9"/>
        <v>0</v>
      </c>
    </row>
    <row r="261" spans="1:14" x14ac:dyDescent="0.25">
      <c r="A261"/>
      <c r="B261"/>
      <c r="C261"/>
      <c r="D261" s="108"/>
      <c r="E261" s="108"/>
      <c r="F261"/>
      <c r="G261" s="108"/>
      <c r="H261" s="108"/>
      <c r="J261" s="68">
        <f>IFERROR(VLOOKUP(A261,fev!A:H,8,0),0)</f>
        <v>0</v>
      </c>
      <c r="K261" s="70">
        <f t="shared" si="8"/>
        <v>0</v>
      </c>
      <c r="M261" s="1" t="e">
        <f>VLOOKUP(B261,Ref.!I:K,3,0)</f>
        <v>#N/A</v>
      </c>
      <c r="N261" s="1">
        <f t="shared" si="9"/>
        <v>0</v>
      </c>
    </row>
    <row r="262" spans="1:14" x14ac:dyDescent="0.25">
      <c r="A262"/>
      <c r="B262"/>
      <c r="C262"/>
      <c r="D262" s="108"/>
      <c r="E262" s="108"/>
      <c r="F262"/>
      <c r="G262" s="108"/>
      <c r="H262" s="108"/>
      <c r="J262" s="68">
        <f>IFERROR(VLOOKUP(A262,fev!A:H,8,0),0)</f>
        <v>0</v>
      </c>
      <c r="K262" s="70">
        <f t="shared" si="8"/>
        <v>0</v>
      </c>
      <c r="M262" s="1" t="e">
        <f>VLOOKUP(B262,Ref.!I:K,3,0)</f>
        <v>#N/A</v>
      </c>
      <c r="N262" s="1">
        <f t="shared" si="9"/>
        <v>0</v>
      </c>
    </row>
    <row r="263" spans="1:14" x14ac:dyDescent="0.25">
      <c r="A263"/>
      <c r="B263"/>
      <c r="C263"/>
      <c r="D263" s="108"/>
      <c r="E263" s="108"/>
      <c r="F263"/>
      <c r="G263" s="108"/>
      <c r="H263" s="108"/>
      <c r="J263" s="68">
        <f>IFERROR(VLOOKUP(A263,fev!A:H,8,0),0)</f>
        <v>0</v>
      </c>
      <c r="K263" s="70">
        <f t="shared" si="8"/>
        <v>0</v>
      </c>
      <c r="M263" s="1" t="e">
        <f>VLOOKUP(B263,Ref.!I:K,3,0)</f>
        <v>#N/A</v>
      </c>
      <c r="N263" s="1">
        <f t="shared" si="9"/>
        <v>0</v>
      </c>
    </row>
    <row r="264" spans="1:14" x14ac:dyDescent="0.25">
      <c r="A264"/>
      <c r="B264"/>
      <c r="C264"/>
      <c r="D264" s="108"/>
      <c r="E264" s="108"/>
      <c r="F264"/>
      <c r="G264" s="108"/>
      <c r="H264" s="108"/>
      <c r="J264" s="68">
        <f>IFERROR(VLOOKUP(A264,fev!A:H,8,0),0)</f>
        <v>0</v>
      </c>
      <c r="K264" s="70">
        <f t="shared" si="8"/>
        <v>0</v>
      </c>
      <c r="M264" s="1" t="e">
        <f>VLOOKUP(B264,Ref.!I:K,3,0)</f>
        <v>#N/A</v>
      </c>
      <c r="N264" s="1">
        <f t="shared" si="9"/>
        <v>0</v>
      </c>
    </row>
    <row r="265" spans="1:14" x14ac:dyDescent="0.25">
      <c r="A265"/>
      <c r="B265"/>
      <c r="C265"/>
      <c r="D265" s="108"/>
      <c r="E265" s="108"/>
      <c r="F265"/>
      <c r="G265" s="108"/>
      <c r="H265" s="108"/>
      <c r="J265" s="68">
        <f>IFERROR(VLOOKUP(A265,fev!A:H,8,0),0)</f>
        <v>0</v>
      </c>
      <c r="K265" s="70">
        <f t="shared" si="8"/>
        <v>0</v>
      </c>
      <c r="M265" s="1" t="e">
        <f>VLOOKUP(B265,Ref.!I:K,3,0)</f>
        <v>#N/A</v>
      </c>
      <c r="N265" s="1">
        <f t="shared" si="9"/>
        <v>0</v>
      </c>
    </row>
    <row r="266" spans="1:14" x14ac:dyDescent="0.25">
      <c r="A266"/>
      <c r="B266"/>
      <c r="C266"/>
      <c r="D266" s="108"/>
      <c r="E266" s="108"/>
      <c r="F266"/>
      <c r="G266" s="108"/>
      <c r="H266" s="108"/>
      <c r="J266" s="68">
        <f>IFERROR(VLOOKUP(A266,fev!A:H,8,0),0)</f>
        <v>0</v>
      </c>
      <c r="K266" s="70">
        <f t="shared" si="8"/>
        <v>0</v>
      </c>
      <c r="M266" s="1" t="e">
        <f>VLOOKUP(B266,Ref.!I:K,3,0)</f>
        <v>#N/A</v>
      </c>
      <c r="N266" s="1">
        <f t="shared" si="9"/>
        <v>0</v>
      </c>
    </row>
    <row r="267" spans="1:14" x14ac:dyDescent="0.25">
      <c r="A267"/>
      <c r="B267"/>
      <c r="C267"/>
      <c r="D267" s="108"/>
      <c r="E267" s="108"/>
      <c r="F267"/>
      <c r="G267" s="108"/>
      <c r="H267" s="108"/>
      <c r="J267" s="68">
        <f>IFERROR(VLOOKUP(A267,fev!A:H,8,0),0)</f>
        <v>0</v>
      </c>
      <c r="K267" s="70">
        <f t="shared" si="8"/>
        <v>0</v>
      </c>
      <c r="M267" s="1" t="e">
        <f>VLOOKUP(B267,Ref.!I:K,3,0)</f>
        <v>#N/A</v>
      </c>
      <c r="N267" s="1">
        <f t="shared" si="9"/>
        <v>0</v>
      </c>
    </row>
    <row r="268" spans="1:14" x14ac:dyDescent="0.25">
      <c r="A268"/>
      <c r="B268"/>
      <c r="C268"/>
      <c r="D268" s="108"/>
      <c r="E268"/>
      <c r="F268"/>
      <c r="G268"/>
      <c r="H268" s="108"/>
      <c r="J268" s="68">
        <f>IFERROR(VLOOKUP(A268,fev!A:H,8,0),0)</f>
        <v>0</v>
      </c>
      <c r="K268" s="70">
        <f t="shared" si="8"/>
        <v>0</v>
      </c>
      <c r="M268" s="1" t="e">
        <f>VLOOKUP(B268,Ref.!I:K,3,0)</f>
        <v>#N/A</v>
      </c>
      <c r="N268" s="1">
        <f t="shared" si="9"/>
        <v>0</v>
      </c>
    </row>
    <row r="269" spans="1:14" x14ac:dyDescent="0.25">
      <c r="A269"/>
      <c r="B269"/>
      <c r="C269"/>
      <c r="D269" s="108"/>
      <c r="E269" s="108"/>
      <c r="F269"/>
      <c r="G269" s="108"/>
      <c r="H269" s="108"/>
      <c r="J269" s="68">
        <f>IFERROR(VLOOKUP(A269,fev!A:H,8,0),0)</f>
        <v>0</v>
      </c>
      <c r="K269" s="70">
        <f t="shared" si="8"/>
        <v>0</v>
      </c>
      <c r="M269" s="1" t="e">
        <f>VLOOKUP(B269,Ref.!I:K,3,0)</f>
        <v>#N/A</v>
      </c>
      <c r="N269" s="1">
        <f t="shared" si="9"/>
        <v>0</v>
      </c>
    </row>
    <row r="270" spans="1:14" x14ac:dyDescent="0.25">
      <c r="A270"/>
      <c r="B270"/>
      <c r="C270"/>
      <c r="D270"/>
      <c r="E270"/>
      <c r="F270"/>
      <c r="G270"/>
      <c r="H270"/>
      <c r="J270" s="68">
        <f>IFERROR(VLOOKUP(A270,fev!A:H,8,0),0)</f>
        <v>0</v>
      </c>
      <c r="K270" s="70">
        <f t="shared" si="8"/>
        <v>0</v>
      </c>
      <c r="M270" s="1" t="e">
        <f>VLOOKUP(B270,Ref.!I:K,3,0)</f>
        <v>#N/A</v>
      </c>
      <c r="N270" s="1">
        <f t="shared" si="9"/>
        <v>0</v>
      </c>
    </row>
    <row r="271" spans="1:14" x14ac:dyDescent="0.25">
      <c r="A271"/>
      <c r="B271"/>
      <c r="C271"/>
      <c r="D271" s="108"/>
      <c r="E271"/>
      <c r="F271"/>
      <c r="G271"/>
      <c r="H271" s="108"/>
      <c r="J271" s="68">
        <f>IFERROR(VLOOKUP(A271,fev!A:H,8,0),0)</f>
        <v>0</v>
      </c>
      <c r="K271" s="70">
        <f t="shared" si="8"/>
        <v>0</v>
      </c>
      <c r="M271" s="1" t="e">
        <f>VLOOKUP(B271,Ref.!I:K,3,0)</f>
        <v>#N/A</v>
      </c>
      <c r="N271" s="1">
        <f t="shared" si="9"/>
        <v>0</v>
      </c>
    </row>
    <row r="272" spans="1:14" x14ac:dyDescent="0.25">
      <c r="A272"/>
      <c r="B272"/>
      <c r="C272"/>
      <c r="D272"/>
      <c r="E272"/>
      <c r="F272"/>
      <c r="G272"/>
      <c r="H272" s="108"/>
      <c r="J272" s="68">
        <f>IFERROR(VLOOKUP(A272,fev!A:H,8,0),0)</f>
        <v>0</v>
      </c>
      <c r="K272" s="70">
        <f t="shared" si="8"/>
        <v>0</v>
      </c>
      <c r="M272" s="1" t="e">
        <f>VLOOKUP(B272,Ref.!I:K,3,0)</f>
        <v>#N/A</v>
      </c>
      <c r="N272" s="1">
        <f t="shared" si="9"/>
        <v>0</v>
      </c>
    </row>
    <row r="273" spans="1:14" x14ac:dyDescent="0.25">
      <c r="A273"/>
      <c r="B273"/>
      <c r="C273"/>
      <c r="D273"/>
      <c r="E273"/>
      <c r="F273"/>
      <c r="G273"/>
      <c r="H273"/>
      <c r="J273" s="68">
        <f>IFERROR(VLOOKUP(A273,fev!A:H,8,0),0)</f>
        <v>0</v>
      </c>
      <c r="K273" s="70">
        <f t="shared" si="8"/>
        <v>0</v>
      </c>
      <c r="M273" s="1" t="e">
        <f>VLOOKUP(B273,Ref.!I:K,3,0)</f>
        <v>#N/A</v>
      </c>
      <c r="N273" s="1">
        <f t="shared" si="9"/>
        <v>0</v>
      </c>
    </row>
    <row r="274" spans="1:14" x14ac:dyDescent="0.25">
      <c r="A274"/>
      <c r="B274"/>
      <c r="C274"/>
      <c r="D274"/>
      <c r="E274"/>
      <c r="F274"/>
      <c r="G274"/>
      <c r="H274"/>
      <c r="J274" s="68">
        <f>IFERROR(VLOOKUP(A274,fev!A:H,8,0),0)</f>
        <v>0</v>
      </c>
      <c r="K274" s="70">
        <f t="shared" si="8"/>
        <v>0</v>
      </c>
      <c r="M274" s="1" t="e">
        <f>VLOOKUP(B274,Ref.!I:K,3,0)</f>
        <v>#N/A</v>
      </c>
      <c r="N274" s="1">
        <f t="shared" si="9"/>
        <v>0</v>
      </c>
    </row>
    <row r="275" spans="1:14" x14ac:dyDescent="0.25">
      <c r="A275"/>
      <c r="B275"/>
      <c r="C275"/>
      <c r="D275"/>
      <c r="E275"/>
      <c r="F275"/>
      <c r="G275"/>
      <c r="H275"/>
      <c r="J275" s="68">
        <f>IFERROR(VLOOKUP(A275,fev!A:H,8,0),0)</f>
        <v>0</v>
      </c>
      <c r="K275" s="70">
        <f t="shared" si="8"/>
        <v>0</v>
      </c>
      <c r="M275" s="1" t="e">
        <f>VLOOKUP(B275,Ref.!I:K,3,0)</f>
        <v>#N/A</v>
      </c>
      <c r="N275" s="1">
        <f t="shared" si="9"/>
        <v>0</v>
      </c>
    </row>
    <row r="276" spans="1:14" x14ac:dyDescent="0.25">
      <c r="A276"/>
      <c r="B276"/>
      <c r="C276"/>
      <c r="D276"/>
      <c r="E276"/>
      <c r="F276"/>
      <c r="G276"/>
      <c r="H276"/>
      <c r="J276" s="68"/>
      <c r="K276" s="70"/>
    </row>
    <row r="277" spans="1:14" x14ac:dyDescent="0.25">
      <c r="A277"/>
      <c r="B277"/>
      <c r="C277"/>
      <c r="D277" s="108"/>
      <c r="E277" s="108"/>
      <c r="F277" s="108"/>
      <c r="G277" s="108"/>
      <c r="H277" s="108"/>
      <c r="J277" s="68"/>
      <c r="K277" s="70"/>
    </row>
    <row r="278" spans="1:14" x14ac:dyDescent="0.25">
      <c r="A278"/>
      <c r="B278"/>
      <c r="C278"/>
      <c r="D278"/>
      <c r="E278"/>
      <c r="F278"/>
      <c r="G278"/>
      <c r="H278"/>
    </row>
    <row r="279" spans="1:14" x14ac:dyDescent="0.25">
      <c r="A279"/>
      <c r="B279"/>
      <c r="C279"/>
      <c r="D279" s="108"/>
      <c r="E279" s="108"/>
      <c r="F279" s="108"/>
      <c r="G279" s="108"/>
      <c r="H279" s="108"/>
    </row>
    <row r="280" spans="1:14" x14ac:dyDescent="0.25">
      <c r="A280"/>
      <c r="B280"/>
      <c r="C280"/>
      <c r="D280"/>
      <c r="E280"/>
      <c r="F280"/>
      <c r="G280"/>
      <c r="H280"/>
    </row>
    <row r="281" spans="1:14" x14ac:dyDescent="0.25">
      <c r="A281"/>
      <c r="B281"/>
      <c r="C281"/>
      <c r="D281" s="108"/>
      <c r="E281" s="108"/>
      <c r="F281" s="108"/>
      <c r="G281" s="108"/>
      <c r="H281" s="108"/>
    </row>
    <row r="282" spans="1:14" x14ac:dyDescent="0.25">
      <c r="A282"/>
      <c r="B282"/>
      <c r="C282"/>
      <c r="D282"/>
      <c r="E282"/>
      <c r="F282"/>
      <c r="G282"/>
      <c r="H282"/>
    </row>
  </sheetData>
  <autoFilter ref="A1:Y283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1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" x14ac:dyDescent="0.25"/>
  <cols>
    <col min="1" max="1" width="15.140625" style="1" bestFit="1" customWidth="1"/>
    <col min="2" max="2" width="9.85546875" style="1" bestFit="1" customWidth="1"/>
    <col min="3" max="3" width="85" style="1" bestFit="1" customWidth="1"/>
    <col min="4" max="6" width="15.28515625" style="68" bestFit="1" customWidth="1"/>
    <col min="7" max="7" width="14.85546875" style="68" bestFit="1" customWidth="1"/>
    <col min="8" max="8" width="15.28515625" style="68" bestFit="1" customWidth="1"/>
    <col min="9" max="9" width="2" style="1" bestFit="1" customWidth="1"/>
    <col min="10" max="10" width="15.28515625" style="1" bestFit="1" customWidth="1"/>
    <col min="11" max="11" width="5.140625" style="1" bestFit="1" customWidth="1"/>
    <col min="12" max="12" width="9.140625" style="1"/>
    <col min="13" max="13" width="41" style="1" bestFit="1" customWidth="1"/>
    <col min="14" max="14" width="7" style="1" bestFit="1" customWidth="1"/>
    <col min="15" max="15" width="14.85546875" style="68" bestFit="1" customWidth="1"/>
    <col min="16" max="16384" width="9.140625" style="1"/>
  </cols>
  <sheetData>
    <row r="1" spans="1:25" s="4" customFormat="1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4" t="s">
        <v>317</v>
      </c>
      <c r="J1" s="4" t="s">
        <v>317</v>
      </c>
      <c r="K1" s="4" t="s">
        <v>317</v>
      </c>
      <c r="L1" s="4" t="s">
        <v>317</v>
      </c>
      <c r="M1" s="4" t="s">
        <v>315</v>
      </c>
      <c r="N1" s="2" t="s">
        <v>316</v>
      </c>
      <c r="O1" s="5"/>
      <c r="P1" s="4" t="s">
        <v>317</v>
      </c>
      <c r="Q1" s="4" t="s">
        <v>317</v>
      </c>
      <c r="R1" s="4" t="s">
        <v>317</v>
      </c>
      <c r="S1" s="4" t="s">
        <v>317</v>
      </c>
      <c r="T1" s="4" t="s">
        <v>317</v>
      </c>
      <c r="U1" s="4" t="s">
        <v>317</v>
      </c>
      <c r="V1" s="4" t="s">
        <v>317</v>
      </c>
      <c r="W1" s="4" t="s">
        <v>317</v>
      </c>
      <c r="X1" s="4" t="s">
        <v>317</v>
      </c>
      <c r="Y1" s="4" t="s">
        <v>317</v>
      </c>
    </row>
    <row r="2" spans="1:25" x14ac:dyDescent="0.25">
      <c r="A2"/>
      <c r="B2"/>
      <c r="C2"/>
      <c r="D2" s="106"/>
      <c r="E2" s="106"/>
      <c r="F2" s="106"/>
      <c r="G2" s="106"/>
      <c r="H2" s="106"/>
      <c r="J2" s="68">
        <f>IFERROR(VLOOKUP(A2,mar!A:H,8,0),0)</f>
        <v>0</v>
      </c>
      <c r="K2" s="70">
        <f t="shared" ref="K2:K65" si="0">D2-J2</f>
        <v>0</v>
      </c>
      <c r="M2" s="1" t="e">
        <f>VLOOKUP(B2,Ref.!I:K,3,0)</f>
        <v>#N/A</v>
      </c>
      <c r="N2" s="1">
        <f>LEN(A2)</f>
        <v>0</v>
      </c>
    </row>
    <row r="3" spans="1:25" x14ac:dyDescent="0.25">
      <c r="A3"/>
      <c r="B3"/>
      <c r="C3"/>
      <c r="D3" s="106"/>
      <c r="E3" s="106"/>
      <c r="F3" s="106"/>
      <c r="G3" s="106"/>
      <c r="H3" s="106"/>
      <c r="J3" s="68">
        <f>IFERROR(VLOOKUP(A3,mar!A:H,8,0),0)</f>
        <v>0</v>
      </c>
      <c r="K3" s="70">
        <f t="shared" si="0"/>
        <v>0</v>
      </c>
      <c r="M3" s="1" t="e">
        <f>VLOOKUP(B3,Ref.!I:K,3,0)</f>
        <v>#N/A</v>
      </c>
      <c r="N3" s="1">
        <f t="shared" ref="N3:N66" si="1">LEN(A3)</f>
        <v>0</v>
      </c>
    </row>
    <row r="4" spans="1:25" x14ac:dyDescent="0.25">
      <c r="A4"/>
      <c r="B4"/>
      <c r="C4"/>
      <c r="D4" s="106"/>
      <c r="E4" s="106"/>
      <c r="F4" s="106"/>
      <c r="G4" s="106"/>
      <c r="H4" s="106"/>
      <c r="J4" s="68">
        <f>IFERROR(VLOOKUP(A4,mar!A:H,8,0),0)</f>
        <v>0</v>
      </c>
      <c r="K4" s="70">
        <f t="shared" si="0"/>
        <v>0</v>
      </c>
      <c r="M4" s="1" t="e">
        <f>VLOOKUP(B4,Ref.!I:K,3,0)</f>
        <v>#N/A</v>
      </c>
      <c r="N4" s="1">
        <f t="shared" si="1"/>
        <v>0</v>
      </c>
    </row>
    <row r="5" spans="1:25" x14ac:dyDescent="0.25">
      <c r="A5"/>
      <c r="B5"/>
      <c r="C5"/>
      <c r="D5" s="106"/>
      <c r="E5" s="106"/>
      <c r="F5" s="106"/>
      <c r="G5" s="106"/>
      <c r="H5" s="106"/>
      <c r="J5" s="68">
        <f>IFERROR(VLOOKUP(A5,mar!A:H,8,0),0)</f>
        <v>0</v>
      </c>
      <c r="K5" s="70">
        <f t="shared" si="0"/>
        <v>0</v>
      </c>
      <c r="M5" s="1" t="e">
        <f>VLOOKUP(B5,Ref.!I:K,3,0)</f>
        <v>#N/A</v>
      </c>
      <c r="N5" s="1">
        <f t="shared" si="1"/>
        <v>0</v>
      </c>
    </row>
    <row r="6" spans="1:25" x14ac:dyDescent="0.25">
      <c r="A6"/>
      <c r="B6"/>
      <c r="C6"/>
      <c r="D6" s="106"/>
      <c r="E6" s="106"/>
      <c r="F6" s="106"/>
      <c r="G6" s="106"/>
      <c r="H6" s="106"/>
      <c r="J6" s="68">
        <f>IFERROR(VLOOKUP(A6,mar!A:H,8,0),0)</f>
        <v>0</v>
      </c>
      <c r="K6" s="70">
        <f t="shared" si="0"/>
        <v>0</v>
      </c>
      <c r="M6" s="1" t="e">
        <f>VLOOKUP(B6,Ref.!I:K,3,0)</f>
        <v>#N/A</v>
      </c>
      <c r="N6" s="1">
        <f t="shared" si="1"/>
        <v>0</v>
      </c>
    </row>
    <row r="7" spans="1:25" x14ac:dyDescent="0.25">
      <c r="A7"/>
      <c r="B7"/>
      <c r="C7"/>
      <c r="D7" s="106"/>
      <c r="E7" s="106"/>
      <c r="F7" s="106"/>
      <c r="G7" s="106"/>
      <c r="H7" s="106"/>
      <c r="J7" s="68">
        <f>IFERROR(VLOOKUP(A7,mar!A:H,8,0),0)</f>
        <v>0</v>
      </c>
      <c r="K7" s="70">
        <f t="shared" si="0"/>
        <v>0</v>
      </c>
      <c r="M7" s="1" t="e">
        <f>VLOOKUP(B7,Ref.!I:K,3,0)</f>
        <v>#N/A</v>
      </c>
      <c r="N7" s="1">
        <f t="shared" si="1"/>
        <v>0</v>
      </c>
    </row>
    <row r="8" spans="1:25" x14ac:dyDescent="0.25">
      <c r="A8"/>
      <c r="B8"/>
      <c r="C8"/>
      <c r="D8" s="106"/>
      <c r="E8" s="106"/>
      <c r="F8" s="106"/>
      <c r="G8" s="106"/>
      <c r="H8" s="106"/>
      <c r="J8" s="68">
        <f>IFERROR(VLOOKUP(A8,mar!A:H,8,0),0)</f>
        <v>0</v>
      </c>
      <c r="K8" s="70">
        <f t="shared" si="0"/>
        <v>0</v>
      </c>
      <c r="M8" s="1" t="e">
        <f>VLOOKUP(B8,Ref.!I:K,3,0)</f>
        <v>#N/A</v>
      </c>
      <c r="N8" s="1">
        <f t="shared" si="1"/>
        <v>0</v>
      </c>
    </row>
    <row r="9" spans="1:25" x14ac:dyDescent="0.25">
      <c r="A9"/>
      <c r="B9"/>
      <c r="C9"/>
      <c r="D9" s="106"/>
      <c r="E9" s="106"/>
      <c r="F9" s="106"/>
      <c r="G9" s="106"/>
      <c r="H9" s="106"/>
      <c r="J9" s="68">
        <f>IFERROR(VLOOKUP(A9,mar!A:H,8,0),0)</f>
        <v>0</v>
      </c>
      <c r="K9" s="70">
        <f t="shared" si="0"/>
        <v>0</v>
      </c>
      <c r="M9" s="1" t="e">
        <f>VLOOKUP(B9,Ref.!I:K,3,0)</f>
        <v>#N/A</v>
      </c>
      <c r="N9" s="1">
        <f t="shared" si="1"/>
        <v>0</v>
      </c>
    </row>
    <row r="10" spans="1:25" x14ac:dyDescent="0.25">
      <c r="A10"/>
      <c r="B10"/>
      <c r="C10"/>
      <c r="D10" s="106"/>
      <c r="E10" s="106"/>
      <c r="F10" s="106"/>
      <c r="G10" s="106"/>
      <c r="H10" s="106"/>
      <c r="J10" s="68">
        <f>IFERROR(VLOOKUP(A10,mar!A:H,8,0),0)</f>
        <v>0</v>
      </c>
      <c r="K10" s="70">
        <f t="shared" si="0"/>
        <v>0</v>
      </c>
      <c r="M10" s="1" t="e">
        <f>VLOOKUP(B10,Ref.!I:K,3,0)</f>
        <v>#N/A</v>
      </c>
      <c r="N10" s="1">
        <f t="shared" si="1"/>
        <v>0</v>
      </c>
    </row>
    <row r="11" spans="1:25" x14ac:dyDescent="0.25">
      <c r="A11"/>
      <c r="B11"/>
      <c r="C11"/>
      <c r="D11" s="106"/>
      <c r="E11" s="106"/>
      <c r="F11" s="106"/>
      <c r="G11" s="106"/>
      <c r="H11" s="106"/>
      <c r="J11" s="68">
        <f>IFERROR(VLOOKUP(A11,mar!A:H,8,0),0)</f>
        <v>0</v>
      </c>
      <c r="K11" s="70">
        <f t="shared" si="0"/>
        <v>0</v>
      </c>
      <c r="M11" s="1" t="e">
        <f>VLOOKUP(B11,Ref.!I:K,3,0)</f>
        <v>#N/A</v>
      </c>
      <c r="N11" s="1">
        <f t="shared" si="1"/>
        <v>0</v>
      </c>
    </row>
    <row r="12" spans="1:25" x14ac:dyDescent="0.25">
      <c r="A12"/>
      <c r="B12"/>
      <c r="C12"/>
      <c r="D12" s="106"/>
      <c r="E12" s="106"/>
      <c r="F12" s="106"/>
      <c r="G12" s="106"/>
      <c r="H12" s="106"/>
      <c r="J12" s="68">
        <f>IFERROR(VLOOKUP(A12,mar!A:H,8,0),0)</f>
        <v>0</v>
      </c>
      <c r="K12" s="70">
        <f t="shared" si="0"/>
        <v>0</v>
      </c>
      <c r="M12" s="1" t="e">
        <f>VLOOKUP(B12,Ref.!I:K,3,0)</f>
        <v>#N/A</v>
      </c>
      <c r="N12" s="1">
        <f t="shared" si="1"/>
        <v>0</v>
      </c>
    </row>
    <row r="13" spans="1:25" x14ac:dyDescent="0.25">
      <c r="A13"/>
      <c r="B13"/>
      <c r="C13"/>
      <c r="D13" s="106"/>
      <c r="E13" s="106"/>
      <c r="F13" s="106"/>
      <c r="G13" s="106"/>
      <c r="H13" s="106"/>
      <c r="J13" s="68">
        <f>IFERROR(VLOOKUP(A13,mar!A:H,8,0),0)</f>
        <v>0</v>
      </c>
      <c r="K13" s="70">
        <f t="shared" si="0"/>
        <v>0</v>
      </c>
      <c r="M13" s="1" t="e">
        <f>VLOOKUP(B13,Ref.!I:K,3,0)</f>
        <v>#N/A</v>
      </c>
      <c r="N13" s="1">
        <f t="shared" si="1"/>
        <v>0</v>
      </c>
    </row>
    <row r="14" spans="1:25" x14ac:dyDescent="0.25">
      <c r="A14"/>
      <c r="B14"/>
      <c r="C14"/>
      <c r="D14" s="106"/>
      <c r="E14" s="106"/>
      <c r="F14" s="106"/>
      <c r="G14" s="106"/>
      <c r="H14" s="106"/>
      <c r="J14" s="68">
        <f>IFERROR(VLOOKUP(A14,mar!A:H,8,0),0)</f>
        <v>0</v>
      </c>
      <c r="K14" s="70">
        <f t="shared" si="0"/>
        <v>0</v>
      </c>
      <c r="M14" s="1" t="e">
        <f>VLOOKUP(B14,Ref.!I:K,3,0)</f>
        <v>#N/A</v>
      </c>
      <c r="N14" s="1">
        <f t="shared" si="1"/>
        <v>0</v>
      </c>
    </row>
    <row r="15" spans="1:25" x14ac:dyDescent="0.25">
      <c r="A15"/>
      <c r="B15"/>
      <c r="C15"/>
      <c r="D15" s="106"/>
      <c r="E15" s="106"/>
      <c r="F15" s="106"/>
      <c r="G15" s="106"/>
      <c r="H15" s="106"/>
      <c r="J15" s="68">
        <f>IFERROR(VLOOKUP(A15,mar!A:H,8,0),0)</f>
        <v>0</v>
      </c>
      <c r="K15" s="70">
        <f t="shared" si="0"/>
        <v>0</v>
      </c>
      <c r="M15" s="1" t="e">
        <f>VLOOKUP(B15,Ref.!I:K,3,0)</f>
        <v>#N/A</v>
      </c>
      <c r="N15" s="1">
        <f t="shared" si="1"/>
        <v>0</v>
      </c>
    </row>
    <row r="16" spans="1:25" x14ac:dyDescent="0.25">
      <c r="A16"/>
      <c r="B16"/>
      <c r="C16"/>
      <c r="D16" s="106"/>
      <c r="E16" s="106"/>
      <c r="F16" s="106"/>
      <c r="G16" s="106"/>
      <c r="H16" s="106"/>
      <c r="J16" s="68">
        <f>IFERROR(VLOOKUP(A16,mar!A:H,8,0),0)</f>
        <v>0</v>
      </c>
      <c r="K16" s="70">
        <f t="shared" si="0"/>
        <v>0</v>
      </c>
      <c r="M16" s="1" t="e">
        <f>VLOOKUP(B16,Ref.!I:K,3,0)</f>
        <v>#N/A</v>
      </c>
      <c r="N16" s="1">
        <f t="shared" si="1"/>
        <v>0</v>
      </c>
    </row>
    <row r="17" spans="1:14" x14ac:dyDescent="0.25">
      <c r="A17"/>
      <c r="B17"/>
      <c r="C17"/>
      <c r="D17" s="106"/>
      <c r="E17" s="106"/>
      <c r="F17" s="106"/>
      <c r="G17" s="106"/>
      <c r="H17" s="106"/>
      <c r="J17" s="68">
        <f>IFERROR(VLOOKUP(A17,mar!A:H,8,0),0)</f>
        <v>0</v>
      </c>
      <c r="K17" s="70">
        <f t="shared" si="0"/>
        <v>0</v>
      </c>
      <c r="M17" s="1" t="e">
        <f>VLOOKUP(B17,Ref.!I:K,3,0)</f>
        <v>#N/A</v>
      </c>
      <c r="N17" s="1">
        <f t="shared" si="1"/>
        <v>0</v>
      </c>
    </row>
    <row r="18" spans="1:14" x14ac:dyDescent="0.25">
      <c r="A18"/>
      <c r="B18"/>
      <c r="C18"/>
      <c r="D18" s="106"/>
      <c r="E18" s="106"/>
      <c r="F18" s="106"/>
      <c r="G18" s="106"/>
      <c r="H18" s="106"/>
      <c r="J18" s="68">
        <f>IFERROR(VLOOKUP(A18,mar!A:H,8,0),0)</f>
        <v>0</v>
      </c>
      <c r="K18" s="70">
        <f t="shared" si="0"/>
        <v>0</v>
      </c>
      <c r="M18" s="1" t="e">
        <f>VLOOKUP(B18,Ref.!I:K,3,0)</f>
        <v>#N/A</v>
      </c>
      <c r="N18" s="1">
        <f t="shared" si="1"/>
        <v>0</v>
      </c>
    </row>
    <row r="19" spans="1:14" x14ac:dyDescent="0.25">
      <c r="A19"/>
      <c r="B19"/>
      <c r="C19"/>
      <c r="D19" s="106"/>
      <c r="E19" s="106"/>
      <c r="F19" s="106"/>
      <c r="G19" s="106"/>
      <c r="H19" s="106"/>
      <c r="J19" s="68">
        <f>IFERROR(VLOOKUP(A19,mar!A:H,8,0),0)</f>
        <v>0</v>
      </c>
      <c r="K19" s="70">
        <f t="shared" si="0"/>
        <v>0</v>
      </c>
      <c r="M19" s="1" t="e">
        <f>VLOOKUP(B19,Ref.!I:K,3,0)</f>
        <v>#N/A</v>
      </c>
      <c r="N19" s="1">
        <f t="shared" si="1"/>
        <v>0</v>
      </c>
    </row>
    <row r="20" spans="1:14" x14ac:dyDescent="0.25">
      <c r="A20"/>
      <c r="B20"/>
      <c r="C20"/>
      <c r="D20" s="106"/>
      <c r="E20" s="106"/>
      <c r="F20" s="106"/>
      <c r="G20" s="106"/>
      <c r="H20" s="106"/>
      <c r="J20" s="68">
        <f>IFERROR(VLOOKUP(A20,mar!A:H,8,0),0)</f>
        <v>0</v>
      </c>
      <c r="K20" s="70">
        <f t="shared" si="0"/>
        <v>0</v>
      </c>
      <c r="M20" s="1" t="e">
        <f>VLOOKUP(B20,Ref.!I:K,3,0)</f>
        <v>#N/A</v>
      </c>
      <c r="N20" s="1">
        <f t="shared" si="1"/>
        <v>0</v>
      </c>
    </row>
    <row r="21" spans="1:14" x14ac:dyDescent="0.25">
      <c r="A21"/>
      <c r="B21"/>
      <c r="C21"/>
      <c r="D21" s="106"/>
      <c r="E21" s="106"/>
      <c r="F21" s="106"/>
      <c r="G21" s="106"/>
      <c r="H21" s="106"/>
      <c r="J21" s="68">
        <f>IFERROR(VLOOKUP(A21,mar!A:H,8,0),0)</f>
        <v>0</v>
      </c>
      <c r="K21" s="70">
        <f t="shared" si="0"/>
        <v>0</v>
      </c>
      <c r="M21" s="1" t="e">
        <f>VLOOKUP(B21,Ref.!I:K,3,0)</f>
        <v>#N/A</v>
      </c>
      <c r="N21" s="1">
        <f t="shared" si="1"/>
        <v>0</v>
      </c>
    </row>
    <row r="22" spans="1:14" x14ac:dyDescent="0.25">
      <c r="A22"/>
      <c r="B22"/>
      <c r="C22"/>
      <c r="D22" s="106"/>
      <c r="E22" s="106"/>
      <c r="F22" s="106"/>
      <c r="G22" s="106"/>
      <c r="H22" s="106"/>
      <c r="J22" s="68">
        <f>IFERROR(VLOOKUP(A22,mar!A:H,8,0),0)</f>
        <v>0</v>
      </c>
      <c r="K22" s="70">
        <f t="shared" si="0"/>
        <v>0</v>
      </c>
      <c r="M22" s="1" t="e">
        <f>VLOOKUP(B22,Ref.!I:K,3,0)</f>
        <v>#N/A</v>
      </c>
      <c r="N22" s="1">
        <f t="shared" si="1"/>
        <v>0</v>
      </c>
    </row>
    <row r="23" spans="1:14" x14ac:dyDescent="0.25">
      <c r="A23"/>
      <c r="B23"/>
      <c r="C23"/>
      <c r="D23" s="106"/>
      <c r="E23" s="106"/>
      <c r="F23" s="106"/>
      <c r="G23" s="106"/>
      <c r="H23" s="106"/>
      <c r="J23" s="68">
        <f>IFERROR(VLOOKUP(A23,mar!A:H,8,0),0)</f>
        <v>0</v>
      </c>
      <c r="K23" s="70">
        <f t="shared" si="0"/>
        <v>0</v>
      </c>
      <c r="M23" s="1" t="e">
        <f>VLOOKUP(B23,Ref.!I:K,3,0)</f>
        <v>#N/A</v>
      </c>
      <c r="N23" s="1">
        <f t="shared" si="1"/>
        <v>0</v>
      </c>
    </row>
    <row r="24" spans="1:14" x14ac:dyDescent="0.25">
      <c r="A24"/>
      <c r="B24"/>
      <c r="C24"/>
      <c r="D24" s="106"/>
      <c r="E24" s="106"/>
      <c r="F24" s="106"/>
      <c r="G24" s="106"/>
      <c r="H24" s="106"/>
      <c r="J24" s="68">
        <f>IFERROR(VLOOKUP(A24,mar!A:H,8,0),0)</f>
        <v>0</v>
      </c>
      <c r="K24" s="70">
        <f t="shared" si="0"/>
        <v>0</v>
      </c>
      <c r="M24" s="1" t="e">
        <f>VLOOKUP(B24,Ref.!I:K,3,0)</f>
        <v>#N/A</v>
      </c>
      <c r="N24" s="1">
        <f t="shared" si="1"/>
        <v>0</v>
      </c>
    </row>
    <row r="25" spans="1:14" x14ac:dyDescent="0.25">
      <c r="A25"/>
      <c r="B25"/>
      <c r="C25"/>
      <c r="D25" s="106"/>
      <c r="E25" s="106"/>
      <c r="F25" s="106"/>
      <c r="G25" s="106"/>
      <c r="H25" s="106"/>
      <c r="J25" s="68">
        <f>IFERROR(VLOOKUP(A25,mar!A:H,8,0),0)</f>
        <v>0</v>
      </c>
      <c r="K25" s="70">
        <f t="shared" si="0"/>
        <v>0</v>
      </c>
      <c r="M25" s="1" t="e">
        <f>VLOOKUP(B25,Ref.!I:K,3,0)</f>
        <v>#N/A</v>
      </c>
      <c r="N25" s="1">
        <f t="shared" si="1"/>
        <v>0</v>
      </c>
    </row>
    <row r="26" spans="1:14" x14ac:dyDescent="0.25">
      <c r="A26"/>
      <c r="B26"/>
      <c r="C26"/>
      <c r="D26" s="106"/>
      <c r="E26" s="106"/>
      <c r="F26" s="106"/>
      <c r="G26" s="106"/>
      <c r="H26" s="106"/>
      <c r="J26" s="68">
        <f>IFERROR(VLOOKUP(A26,mar!A:H,8,0),0)</f>
        <v>0</v>
      </c>
      <c r="K26" s="70">
        <f t="shared" si="0"/>
        <v>0</v>
      </c>
      <c r="M26" s="1" t="e">
        <f>VLOOKUP(B26,Ref.!I:K,3,0)</f>
        <v>#N/A</v>
      </c>
      <c r="N26" s="1">
        <f t="shared" si="1"/>
        <v>0</v>
      </c>
    </row>
    <row r="27" spans="1:14" x14ac:dyDescent="0.25">
      <c r="A27"/>
      <c r="B27"/>
      <c r="C27"/>
      <c r="D27" s="106"/>
      <c r="E27" s="106"/>
      <c r="F27" s="106"/>
      <c r="G27" s="106"/>
      <c r="H27" s="106"/>
      <c r="J27" s="68">
        <f>IFERROR(VLOOKUP(A27,mar!A:H,8,0),0)</f>
        <v>0</v>
      </c>
      <c r="K27" s="70">
        <f t="shared" si="0"/>
        <v>0</v>
      </c>
      <c r="M27" s="1" t="e">
        <f>VLOOKUP(B27,Ref.!I:K,3,0)</f>
        <v>#N/A</v>
      </c>
      <c r="N27" s="1">
        <f t="shared" si="1"/>
        <v>0</v>
      </c>
    </row>
    <row r="28" spans="1:14" x14ac:dyDescent="0.25">
      <c r="A28"/>
      <c r="B28"/>
      <c r="C28"/>
      <c r="D28" s="106"/>
      <c r="E28" s="106"/>
      <c r="F28" s="106"/>
      <c r="G28" s="106"/>
      <c r="H28" s="106"/>
      <c r="J28" s="68">
        <f>IFERROR(VLOOKUP(A28,mar!A:H,8,0),0)</f>
        <v>0</v>
      </c>
      <c r="K28" s="70">
        <f t="shared" si="0"/>
        <v>0</v>
      </c>
      <c r="M28" s="1" t="e">
        <f>VLOOKUP(B28,Ref.!I:K,3,0)</f>
        <v>#N/A</v>
      </c>
      <c r="N28" s="1">
        <f t="shared" si="1"/>
        <v>0</v>
      </c>
    </row>
    <row r="29" spans="1:14" x14ac:dyDescent="0.25">
      <c r="A29"/>
      <c r="B29"/>
      <c r="C29"/>
      <c r="D29" s="106"/>
      <c r="E29" s="106"/>
      <c r="F29" s="106"/>
      <c r="G29" s="106"/>
      <c r="H29" s="106"/>
      <c r="J29" s="68">
        <f>IFERROR(VLOOKUP(A29,mar!A:H,8,0),0)</f>
        <v>0</v>
      </c>
      <c r="K29" s="70">
        <f t="shared" si="0"/>
        <v>0</v>
      </c>
      <c r="M29" s="1" t="e">
        <f>VLOOKUP(B29,Ref.!I:K,3,0)</f>
        <v>#N/A</v>
      </c>
      <c r="N29" s="1">
        <f t="shared" si="1"/>
        <v>0</v>
      </c>
    </row>
    <row r="30" spans="1:14" x14ac:dyDescent="0.25">
      <c r="A30"/>
      <c r="B30"/>
      <c r="C30"/>
      <c r="D30" s="106"/>
      <c r="E30" s="106"/>
      <c r="F30" s="106"/>
      <c r="G30" s="106"/>
      <c r="H30" s="106"/>
      <c r="J30" s="68">
        <f>IFERROR(VLOOKUP(A30,mar!A:H,8,0),0)</f>
        <v>0</v>
      </c>
      <c r="K30" s="70">
        <f t="shared" si="0"/>
        <v>0</v>
      </c>
      <c r="M30" s="1" t="e">
        <f>VLOOKUP(B30,Ref.!I:K,3,0)</f>
        <v>#N/A</v>
      </c>
      <c r="N30" s="1">
        <f t="shared" si="1"/>
        <v>0</v>
      </c>
    </row>
    <row r="31" spans="1:14" x14ac:dyDescent="0.25">
      <c r="A31"/>
      <c r="B31"/>
      <c r="C31"/>
      <c r="D31" s="106"/>
      <c r="E31" s="106"/>
      <c r="F31" s="106"/>
      <c r="G31" s="106"/>
      <c r="H31" s="106"/>
      <c r="J31" s="68">
        <f>IFERROR(VLOOKUP(A31,mar!A:H,8,0),0)</f>
        <v>0</v>
      </c>
      <c r="K31" s="70">
        <f t="shared" si="0"/>
        <v>0</v>
      </c>
      <c r="M31" s="1" t="e">
        <f>VLOOKUP(B31,Ref.!I:K,3,0)</f>
        <v>#N/A</v>
      </c>
      <c r="N31" s="1">
        <f t="shared" si="1"/>
        <v>0</v>
      </c>
    </row>
    <row r="32" spans="1:14" x14ac:dyDescent="0.25">
      <c r="A32"/>
      <c r="B32"/>
      <c r="C32"/>
      <c r="D32" s="106"/>
      <c r="E32" s="106"/>
      <c r="F32" s="106"/>
      <c r="G32" s="106"/>
      <c r="H32" s="106"/>
      <c r="J32" s="68">
        <f>IFERROR(VLOOKUP(A32,mar!A:H,8,0),0)</f>
        <v>0</v>
      </c>
      <c r="K32" s="70">
        <f t="shared" si="0"/>
        <v>0</v>
      </c>
      <c r="M32" s="1" t="e">
        <f>VLOOKUP(B32,Ref.!I:K,3,0)</f>
        <v>#N/A</v>
      </c>
      <c r="N32" s="1">
        <f t="shared" si="1"/>
        <v>0</v>
      </c>
    </row>
    <row r="33" spans="1:14" x14ac:dyDescent="0.25">
      <c r="A33"/>
      <c r="B33"/>
      <c r="C33"/>
      <c r="D33" s="106"/>
      <c r="E33" s="106"/>
      <c r="F33" s="106"/>
      <c r="G33" s="106"/>
      <c r="H33" s="106"/>
      <c r="J33" s="68">
        <f>IFERROR(VLOOKUP(A33,mar!A:H,8,0),0)</f>
        <v>0</v>
      </c>
      <c r="K33" s="70">
        <f t="shared" si="0"/>
        <v>0</v>
      </c>
      <c r="M33" s="1" t="e">
        <f>VLOOKUP(B33,Ref.!I:K,3,0)</f>
        <v>#N/A</v>
      </c>
      <c r="N33" s="1">
        <f t="shared" si="1"/>
        <v>0</v>
      </c>
    </row>
    <row r="34" spans="1:14" x14ac:dyDescent="0.25">
      <c r="A34"/>
      <c r="B34"/>
      <c r="C34"/>
      <c r="D34" s="106"/>
      <c r="E34" s="106"/>
      <c r="F34" s="106"/>
      <c r="G34" s="106"/>
      <c r="H34" s="106"/>
      <c r="J34" s="68">
        <f>IFERROR(VLOOKUP(A34,mar!A:H,8,0),0)</f>
        <v>0</v>
      </c>
      <c r="K34" s="70">
        <f t="shared" si="0"/>
        <v>0</v>
      </c>
      <c r="M34" s="1" t="e">
        <f>VLOOKUP(B34,Ref.!I:K,3,0)</f>
        <v>#N/A</v>
      </c>
      <c r="N34" s="1">
        <f t="shared" si="1"/>
        <v>0</v>
      </c>
    </row>
    <row r="35" spans="1:14" x14ac:dyDescent="0.25">
      <c r="A35"/>
      <c r="B35"/>
      <c r="C35"/>
      <c r="D35" s="106"/>
      <c r="E35" s="106"/>
      <c r="F35" s="106"/>
      <c r="G35" s="106"/>
      <c r="H35" s="106"/>
      <c r="J35" s="68">
        <f>IFERROR(VLOOKUP(A35,mar!A:H,8,0),0)</f>
        <v>0</v>
      </c>
      <c r="K35" s="70">
        <f t="shared" si="0"/>
        <v>0</v>
      </c>
      <c r="M35" s="1" t="e">
        <f>VLOOKUP(B35,Ref.!I:K,3,0)</f>
        <v>#N/A</v>
      </c>
      <c r="N35" s="1">
        <f t="shared" si="1"/>
        <v>0</v>
      </c>
    </row>
    <row r="36" spans="1:14" x14ac:dyDescent="0.25">
      <c r="A36"/>
      <c r="B36"/>
      <c r="C36"/>
      <c r="D36" s="106"/>
      <c r="E36" s="106"/>
      <c r="F36" s="106"/>
      <c r="G36" s="106"/>
      <c r="H36" s="106"/>
      <c r="J36" s="68">
        <f>IFERROR(VLOOKUP(A36,mar!A:H,8,0),0)</f>
        <v>0</v>
      </c>
      <c r="K36" s="70">
        <f t="shared" si="0"/>
        <v>0</v>
      </c>
      <c r="M36" s="1" t="e">
        <f>VLOOKUP(B36,Ref.!I:K,3,0)</f>
        <v>#N/A</v>
      </c>
      <c r="N36" s="1">
        <f t="shared" si="1"/>
        <v>0</v>
      </c>
    </row>
    <row r="37" spans="1:14" x14ac:dyDescent="0.25">
      <c r="A37"/>
      <c r="B37"/>
      <c r="C37"/>
      <c r="D37" s="106"/>
      <c r="E37" s="106"/>
      <c r="F37" s="106"/>
      <c r="G37" s="106"/>
      <c r="H37" s="106"/>
      <c r="J37" s="68">
        <f>IFERROR(VLOOKUP(A37,mar!A:H,8,0),0)</f>
        <v>0</v>
      </c>
      <c r="K37" s="70">
        <f t="shared" si="0"/>
        <v>0</v>
      </c>
      <c r="M37" s="1" t="e">
        <f>VLOOKUP(B37,Ref.!I:K,3,0)</f>
        <v>#N/A</v>
      </c>
      <c r="N37" s="1">
        <f t="shared" si="1"/>
        <v>0</v>
      </c>
    </row>
    <row r="38" spans="1:14" x14ac:dyDescent="0.25">
      <c r="A38"/>
      <c r="B38"/>
      <c r="C38"/>
      <c r="D38" s="106"/>
      <c r="E38" s="106"/>
      <c r="F38" s="106"/>
      <c r="G38" s="106"/>
      <c r="H38" s="106"/>
      <c r="J38" s="68">
        <f>IFERROR(VLOOKUP(A38,mar!A:H,8,0),0)</f>
        <v>0</v>
      </c>
      <c r="K38" s="70">
        <f t="shared" si="0"/>
        <v>0</v>
      </c>
      <c r="M38" s="1" t="e">
        <f>VLOOKUP(B38,Ref.!I:K,3,0)</f>
        <v>#N/A</v>
      </c>
      <c r="N38" s="1">
        <f t="shared" si="1"/>
        <v>0</v>
      </c>
    </row>
    <row r="39" spans="1:14" x14ac:dyDescent="0.25">
      <c r="A39"/>
      <c r="B39"/>
      <c r="C39"/>
      <c r="D39" s="106"/>
      <c r="E39" s="106"/>
      <c r="F39" s="106"/>
      <c r="G39" s="106"/>
      <c r="H39" s="106"/>
      <c r="J39" s="68">
        <f>IFERROR(VLOOKUP(A39,mar!A:H,8,0),0)</f>
        <v>0</v>
      </c>
      <c r="K39" s="70">
        <f t="shared" si="0"/>
        <v>0</v>
      </c>
      <c r="M39" s="1" t="e">
        <f>VLOOKUP(B39,Ref.!I:K,3,0)</f>
        <v>#N/A</v>
      </c>
      <c r="N39" s="1">
        <f t="shared" si="1"/>
        <v>0</v>
      </c>
    </row>
    <row r="40" spans="1:14" x14ac:dyDescent="0.25">
      <c r="A40"/>
      <c r="B40"/>
      <c r="C40"/>
      <c r="D40" s="106"/>
      <c r="E40" s="106"/>
      <c r="F40" s="106"/>
      <c r="G40" s="106"/>
      <c r="H40" s="106"/>
      <c r="J40" s="68">
        <f>IFERROR(VLOOKUP(A40,mar!A:H,8,0),0)</f>
        <v>0</v>
      </c>
      <c r="K40" s="70">
        <f t="shared" si="0"/>
        <v>0</v>
      </c>
      <c r="M40" s="1" t="e">
        <f>VLOOKUP(B40,Ref.!I:K,3,0)</f>
        <v>#N/A</v>
      </c>
      <c r="N40" s="1">
        <f t="shared" si="1"/>
        <v>0</v>
      </c>
    </row>
    <row r="41" spans="1:14" x14ac:dyDescent="0.25">
      <c r="A41"/>
      <c r="B41"/>
      <c r="C41"/>
      <c r="D41" s="106"/>
      <c r="E41" s="106"/>
      <c r="F41" s="106"/>
      <c r="G41" s="106"/>
      <c r="H41" s="106"/>
      <c r="J41" s="68">
        <f>IFERROR(VLOOKUP(A41,mar!A:H,8,0),0)</f>
        <v>0</v>
      </c>
      <c r="K41" s="70">
        <f t="shared" si="0"/>
        <v>0</v>
      </c>
      <c r="M41" s="1" t="e">
        <f>VLOOKUP(B41,Ref.!I:K,3,0)</f>
        <v>#N/A</v>
      </c>
      <c r="N41" s="1">
        <f t="shared" si="1"/>
        <v>0</v>
      </c>
    </row>
    <row r="42" spans="1:14" x14ac:dyDescent="0.25">
      <c r="A42"/>
      <c r="B42"/>
      <c r="C42"/>
      <c r="D42" s="106"/>
      <c r="E42" s="106"/>
      <c r="F42" s="106"/>
      <c r="G42" s="106"/>
      <c r="H42" s="106"/>
      <c r="J42" s="68">
        <f>IFERROR(VLOOKUP(A42,mar!A:H,8,0),0)</f>
        <v>0</v>
      </c>
      <c r="K42" s="70">
        <f t="shared" si="0"/>
        <v>0</v>
      </c>
      <c r="M42" s="1" t="e">
        <f>VLOOKUP(B42,Ref.!I:K,3,0)</f>
        <v>#N/A</v>
      </c>
      <c r="N42" s="1">
        <f t="shared" si="1"/>
        <v>0</v>
      </c>
    </row>
    <row r="43" spans="1:14" x14ac:dyDescent="0.25">
      <c r="A43"/>
      <c r="B43"/>
      <c r="C43"/>
      <c r="D43" s="106"/>
      <c r="E43" s="106"/>
      <c r="F43" s="106"/>
      <c r="G43" s="106"/>
      <c r="H43" s="106"/>
      <c r="J43" s="68">
        <f>IFERROR(VLOOKUP(A43,mar!A:H,8,0),0)</f>
        <v>0</v>
      </c>
      <c r="K43" s="70">
        <f t="shared" si="0"/>
        <v>0</v>
      </c>
      <c r="M43" s="1" t="e">
        <f>VLOOKUP(B43,Ref.!I:K,3,0)</f>
        <v>#N/A</v>
      </c>
      <c r="N43" s="1">
        <f t="shared" si="1"/>
        <v>0</v>
      </c>
    </row>
    <row r="44" spans="1:14" x14ac:dyDescent="0.25">
      <c r="A44"/>
      <c r="B44"/>
      <c r="C44"/>
      <c r="D44" s="106"/>
      <c r="E44" s="106"/>
      <c r="F44" s="106"/>
      <c r="G44" s="106"/>
      <c r="H44" s="106"/>
      <c r="J44" s="68">
        <f>IFERROR(VLOOKUP(A44,mar!A:H,8,0),0)</f>
        <v>0</v>
      </c>
      <c r="K44" s="70">
        <f t="shared" si="0"/>
        <v>0</v>
      </c>
      <c r="M44" s="1" t="e">
        <f>VLOOKUP(B44,Ref.!I:K,3,0)</f>
        <v>#N/A</v>
      </c>
      <c r="N44" s="1">
        <f t="shared" si="1"/>
        <v>0</v>
      </c>
    </row>
    <row r="45" spans="1:14" x14ac:dyDescent="0.25">
      <c r="A45"/>
      <c r="B45"/>
      <c r="C45"/>
      <c r="D45" s="106"/>
      <c r="E45" s="106"/>
      <c r="F45" s="106"/>
      <c r="G45" s="106"/>
      <c r="H45" s="106"/>
      <c r="J45" s="68">
        <f>IFERROR(VLOOKUP(A45,mar!A:H,8,0),0)</f>
        <v>0</v>
      </c>
      <c r="K45" s="70">
        <f t="shared" si="0"/>
        <v>0</v>
      </c>
      <c r="M45" s="1" t="e">
        <f>VLOOKUP(B45,Ref.!I:K,3,0)</f>
        <v>#N/A</v>
      </c>
      <c r="N45" s="1">
        <f t="shared" si="1"/>
        <v>0</v>
      </c>
    </row>
    <row r="46" spans="1:14" x14ac:dyDescent="0.25">
      <c r="A46"/>
      <c r="B46"/>
      <c r="C46"/>
      <c r="D46" s="106"/>
      <c r="E46" s="106"/>
      <c r="F46" s="106"/>
      <c r="G46" s="106"/>
      <c r="H46" s="106"/>
      <c r="J46" s="68">
        <f>IFERROR(VLOOKUP(A46,mar!A:H,8,0),0)</f>
        <v>0</v>
      </c>
      <c r="K46" s="70">
        <f t="shared" si="0"/>
        <v>0</v>
      </c>
      <c r="M46" s="1" t="e">
        <f>VLOOKUP(B46,Ref.!I:K,3,0)</f>
        <v>#N/A</v>
      </c>
      <c r="N46" s="1">
        <f t="shared" si="1"/>
        <v>0</v>
      </c>
    </row>
    <row r="47" spans="1:14" x14ac:dyDescent="0.25">
      <c r="A47"/>
      <c r="B47"/>
      <c r="C47"/>
      <c r="D47" s="106"/>
      <c r="E47" s="106"/>
      <c r="F47" s="106"/>
      <c r="G47" s="106"/>
      <c r="H47" s="106"/>
      <c r="J47" s="68">
        <f>IFERROR(VLOOKUP(A47,mar!A:H,8,0),0)</f>
        <v>0</v>
      </c>
      <c r="K47" s="70">
        <f t="shared" si="0"/>
        <v>0</v>
      </c>
      <c r="M47" s="1" t="e">
        <f>VLOOKUP(B47,Ref.!I:K,3,0)</f>
        <v>#N/A</v>
      </c>
      <c r="N47" s="1">
        <f t="shared" si="1"/>
        <v>0</v>
      </c>
    </row>
    <row r="48" spans="1:14" x14ac:dyDescent="0.25">
      <c r="A48"/>
      <c r="B48"/>
      <c r="C48"/>
      <c r="D48" s="106"/>
      <c r="E48" s="106"/>
      <c r="F48" s="106"/>
      <c r="G48" s="106"/>
      <c r="H48" s="106"/>
      <c r="J48" s="68">
        <f>IFERROR(VLOOKUP(A48,mar!A:H,8,0),0)</f>
        <v>0</v>
      </c>
      <c r="K48" s="70">
        <f t="shared" si="0"/>
        <v>0</v>
      </c>
      <c r="M48" s="1" t="e">
        <f>VLOOKUP(B48,Ref.!I:K,3,0)</f>
        <v>#N/A</v>
      </c>
      <c r="N48" s="1">
        <f t="shared" si="1"/>
        <v>0</v>
      </c>
    </row>
    <row r="49" spans="1:14" x14ac:dyDescent="0.25">
      <c r="A49"/>
      <c r="B49"/>
      <c r="C49"/>
      <c r="D49" s="106"/>
      <c r="E49" s="106"/>
      <c r="F49" s="106"/>
      <c r="G49" s="106"/>
      <c r="H49" s="106"/>
      <c r="J49" s="68">
        <f>IFERROR(VLOOKUP(A49,mar!A:H,8,0),0)</f>
        <v>0</v>
      </c>
      <c r="K49" s="70">
        <f t="shared" si="0"/>
        <v>0</v>
      </c>
      <c r="M49" s="1" t="e">
        <f>VLOOKUP(B49,Ref.!I:K,3,0)</f>
        <v>#N/A</v>
      </c>
      <c r="N49" s="1">
        <f t="shared" si="1"/>
        <v>0</v>
      </c>
    </row>
    <row r="50" spans="1:14" x14ac:dyDescent="0.25">
      <c r="A50"/>
      <c r="B50"/>
      <c r="C50"/>
      <c r="D50" s="106"/>
      <c r="E50" s="106"/>
      <c r="F50" s="106"/>
      <c r="G50" s="106"/>
      <c r="H50" s="106"/>
      <c r="J50" s="68">
        <f>IFERROR(VLOOKUP(A50,mar!A:H,8,0),0)</f>
        <v>0</v>
      </c>
      <c r="K50" s="70">
        <f t="shared" si="0"/>
        <v>0</v>
      </c>
      <c r="M50" s="1" t="e">
        <f>VLOOKUP(B50,Ref.!I:K,3,0)</f>
        <v>#N/A</v>
      </c>
      <c r="N50" s="1">
        <f t="shared" si="1"/>
        <v>0</v>
      </c>
    </row>
    <row r="51" spans="1:14" x14ac:dyDescent="0.25">
      <c r="A51"/>
      <c r="B51"/>
      <c r="C51"/>
      <c r="D51" s="106"/>
      <c r="E51" s="106"/>
      <c r="F51" s="106"/>
      <c r="G51" s="106"/>
      <c r="H51" s="106"/>
      <c r="J51" s="68">
        <f>IFERROR(VLOOKUP(A51,mar!A:H,8,0),0)</f>
        <v>0</v>
      </c>
      <c r="K51" s="70">
        <f t="shared" si="0"/>
        <v>0</v>
      </c>
      <c r="M51" s="1" t="e">
        <f>VLOOKUP(B51,Ref.!I:K,3,0)</f>
        <v>#N/A</v>
      </c>
      <c r="N51" s="1">
        <f t="shared" si="1"/>
        <v>0</v>
      </c>
    </row>
    <row r="52" spans="1:14" x14ac:dyDescent="0.25">
      <c r="A52"/>
      <c r="B52"/>
      <c r="C52"/>
      <c r="D52" s="106"/>
      <c r="E52" s="106"/>
      <c r="F52" s="106"/>
      <c r="G52" s="106"/>
      <c r="H52" s="106"/>
      <c r="J52" s="68">
        <f>IFERROR(VLOOKUP(A52,mar!A:H,8,0),0)</f>
        <v>0</v>
      </c>
      <c r="K52" s="70">
        <f t="shared" si="0"/>
        <v>0</v>
      </c>
      <c r="M52" s="1" t="e">
        <f>VLOOKUP(B52,Ref.!I:K,3,0)</f>
        <v>#N/A</v>
      </c>
      <c r="N52" s="1">
        <f t="shared" si="1"/>
        <v>0</v>
      </c>
    </row>
    <row r="53" spans="1:14" x14ac:dyDescent="0.25">
      <c r="A53"/>
      <c r="B53"/>
      <c r="C53"/>
      <c r="D53" s="106"/>
      <c r="E53" s="106"/>
      <c r="F53" s="106"/>
      <c r="G53" s="106"/>
      <c r="H53" s="106"/>
      <c r="J53" s="68">
        <f>IFERROR(VLOOKUP(A53,mar!A:H,8,0),0)</f>
        <v>0</v>
      </c>
      <c r="K53" s="70">
        <f t="shared" si="0"/>
        <v>0</v>
      </c>
      <c r="M53" s="1" t="e">
        <f>VLOOKUP(B53,Ref.!I:K,3,0)</f>
        <v>#N/A</v>
      </c>
      <c r="N53" s="1">
        <f t="shared" si="1"/>
        <v>0</v>
      </c>
    </row>
    <row r="54" spans="1:14" x14ac:dyDescent="0.25">
      <c r="A54"/>
      <c r="B54"/>
      <c r="C54"/>
      <c r="D54" s="106"/>
      <c r="E54" s="106"/>
      <c r="F54" s="106"/>
      <c r="G54" s="106"/>
      <c r="H54" s="106"/>
      <c r="J54" s="68">
        <f>IFERROR(VLOOKUP(A54,mar!A:H,8,0),0)</f>
        <v>0</v>
      </c>
      <c r="K54" s="70">
        <f t="shared" si="0"/>
        <v>0</v>
      </c>
      <c r="M54" s="1" t="e">
        <f>VLOOKUP(B54,Ref.!I:K,3,0)</f>
        <v>#N/A</v>
      </c>
      <c r="N54" s="1">
        <f t="shared" si="1"/>
        <v>0</v>
      </c>
    </row>
    <row r="55" spans="1:14" x14ac:dyDescent="0.25">
      <c r="A55"/>
      <c r="B55"/>
      <c r="C55"/>
      <c r="D55" s="106"/>
      <c r="E55" s="106"/>
      <c r="F55" s="106"/>
      <c r="G55" s="106"/>
      <c r="H55" s="106"/>
      <c r="J55" s="68">
        <f>IFERROR(VLOOKUP(A55,mar!A:H,8,0),0)</f>
        <v>0</v>
      </c>
      <c r="K55" s="70">
        <f t="shared" si="0"/>
        <v>0</v>
      </c>
      <c r="M55" s="1" t="e">
        <f>VLOOKUP(B55,Ref.!I:K,3,0)</f>
        <v>#N/A</v>
      </c>
      <c r="N55" s="1">
        <f t="shared" si="1"/>
        <v>0</v>
      </c>
    </row>
    <row r="56" spans="1:14" x14ac:dyDescent="0.25">
      <c r="A56"/>
      <c r="B56"/>
      <c r="C56"/>
      <c r="D56" s="106"/>
      <c r="E56" s="106"/>
      <c r="F56" s="106"/>
      <c r="G56" s="106"/>
      <c r="H56" s="106"/>
      <c r="J56" s="68">
        <f>IFERROR(VLOOKUP(A56,mar!A:H,8,0),0)</f>
        <v>0</v>
      </c>
      <c r="K56" s="70">
        <f t="shared" si="0"/>
        <v>0</v>
      </c>
      <c r="M56" s="1" t="e">
        <f>VLOOKUP(B56,Ref.!I:K,3,0)</f>
        <v>#N/A</v>
      </c>
      <c r="N56" s="1">
        <f t="shared" si="1"/>
        <v>0</v>
      </c>
    </row>
    <row r="57" spans="1:14" x14ac:dyDescent="0.25">
      <c r="A57"/>
      <c r="B57"/>
      <c r="C57"/>
      <c r="D57" s="106"/>
      <c r="E57" s="106"/>
      <c r="F57" s="106"/>
      <c r="G57" s="106"/>
      <c r="H57" s="106"/>
      <c r="J57" s="68">
        <f>IFERROR(VLOOKUP(A57,mar!A:H,8,0),0)</f>
        <v>0</v>
      </c>
      <c r="K57" s="70">
        <f t="shared" si="0"/>
        <v>0</v>
      </c>
      <c r="M57" s="1" t="e">
        <f>VLOOKUP(B57,Ref.!I:K,3,0)</f>
        <v>#N/A</v>
      </c>
      <c r="N57" s="1">
        <f t="shared" si="1"/>
        <v>0</v>
      </c>
    </row>
    <row r="58" spans="1:14" x14ac:dyDescent="0.25">
      <c r="A58"/>
      <c r="B58"/>
      <c r="C58"/>
      <c r="D58" s="106"/>
      <c r="E58" s="106"/>
      <c r="F58" s="106"/>
      <c r="G58" s="106"/>
      <c r="H58" s="106"/>
      <c r="J58" s="68">
        <f>IFERROR(VLOOKUP(A58,mar!A:H,8,0),0)</f>
        <v>0</v>
      </c>
      <c r="K58" s="70">
        <f t="shared" si="0"/>
        <v>0</v>
      </c>
      <c r="M58" s="1" t="e">
        <f>VLOOKUP(B58,Ref.!I:K,3,0)</f>
        <v>#N/A</v>
      </c>
      <c r="N58" s="1">
        <f t="shared" si="1"/>
        <v>0</v>
      </c>
    </row>
    <row r="59" spans="1:14" x14ac:dyDescent="0.25">
      <c r="A59"/>
      <c r="B59"/>
      <c r="C59"/>
      <c r="D59" s="106"/>
      <c r="E59" s="106"/>
      <c r="F59" s="106"/>
      <c r="G59" s="106"/>
      <c r="H59" s="106"/>
      <c r="J59" s="68">
        <f>IFERROR(VLOOKUP(A59,mar!A:H,8,0),0)</f>
        <v>0</v>
      </c>
      <c r="K59" s="70">
        <f t="shared" si="0"/>
        <v>0</v>
      </c>
      <c r="M59" s="1" t="e">
        <f>VLOOKUP(B59,Ref.!I:K,3,0)</f>
        <v>#N/A</v>
      </c>
      <c r="N59" s="1">
        <f t="shared" si="1"/>
        <v>0</v>
      </c>
    </row>
    <row r="60" spans="1:14" x14ac:dyDescent="0.25">
      <c r="A60"/>
      <c r="B60"/>
      <c r="C60"/>
      <c r="D60" s="106"/>
      <c r="E60" s="106"/>
      <c r="F60" s="106"/>
      <c r="G60" s="106"/>
      <c r="H60" s="106"/>
      <c r="J60" s="68">
        <f>IFERROR(VLOOKUP(A60,mar!A:H,8,0),0)</f>
        <v>0</v>
      </c>
      <c r="K60" s="70">
        <f t="shared" si="0"/>
        <v>0</v>
      </c>
      <c r="M60" s="1" t="e">
        <f>VLOOKUP(B60,Ref.!I:K,3,0)</f>
        <v>#N/A</v>
      </c>
      <c r="N60" s="1">
        <f t="shared" si="1"/>
        <v>0</v>
      </c>
    </row>
    <row r="61" spans="1:14" x14ac:dyDescent="0.25">
      <c r="A61"/>
      <c r="B61"/>
      <c r="C61"/>
      <c r="D61" s="106"/>
      <c r="E61" s="106"/>
      <c r="F61" s="106"/>
      <c r="G61" s="106"/>
      <c r="H61" s="106"/>
      <c r="J61" s="68">
        <f>IFERROR(VLOOKUP(A61,mar!A:H,8,0),0)</f>
        <v>0</v>
      </c>
      <c r="K61" s="70">
        <f t="shared" si="0"/>
        <v>0</v>
      </c>
      <c r="M61" s="1" t="e">
        <f>VLOOKUP(B61,Ref.!I:K,3,0)</f>
        <v>#N/A</v>
      </c>
      <c r="N61" s="1">
        <f t="shared" si="1"/>
        <v>0</v>
      </c>
    </row>
    <row r="62" spans="1:14" x14ac:dyDescent="0.25">
      <c r="A62"/>
      <c r="B62"/>
      <c r="C62"/>
      <c r="D62" s="106"/>
      <c r="E62" s="106"/>
      <c r="F62" s="106"/>
      <c r="G62" s="106"/>
      <c r="H62" s="106"/>
      <c r="J62" s="68">
        <f>IFERROR(VLOOKUP(A62,mar!A:H,8,0),0)</f>
        <v>0</v>
      </c>
      <c r="K62" s="70">
        <f t="shared" si="0"/>
        <v>0</v>
      </c>
      <c r="M62" s="1" t="e">
        <f>VLOOKUP(B62,Ref.!I:K,3,0)</f>
        <v>#N/A</v>
      </c>
      <c r="N62" s="1">
        <f t="shared" si="1"/>
        <v>0</v>
      </c>
    </row>
    <row r="63" spans="1:14" x14ac:dyDescent="0.25">
      <c r="A63"/>
      <c r="B63"/>
      <c r="C63"/>
      <c r="D63" s="106"/>
      <c r="E63" s="106"/>
      <c r="F63" s="106"/>
      <c r="G63" s="106"/>
      <c r="H63" s="106"/>
      <c r="J63" s="68">
        <f>IFERROR(VLOOKUP(A63,mar!A:H,8,0),0)</f>
        <v>0</v>
      </c>
      <c r="K63" s="70">
        <f t="shared" si="0"/>
        <v>0</v>
      </c>
      <c r="M63" s="1" t="e">
        <f>VLOOKUP(B63,Ref.!I:K,3,0)</f>
        <v>#N/A</v>
      </c>
      <c r="N63" s="1">
        <f t="shared" si="1"/>
        <v>0</v>
      </c>
    </row>
    <row r="64" spans="1:14" x14ac:dyDescent="0.25">
      <c r="A64"/>
      <c r="B64"/>
      <c r="C64"/>
      <c r="D64" s="106"/>
      <c r="E64" s="106"/>
      <c r="F64" s="106"/>
      <c r="G64" s="106"/>
      <c r="H64" s="106"/>
      <c r="J64" s="68">
        <f>IFERROR(VLOOKUP(A64,mar!A:H,8,0),0)</f>
        <v>0</v>
      </c>
      <c r="K64" s="70">
        <f t="shared" si="0"/>
        <v>0</v>
      </c>
      <c r="M64" s="1" t="e">
        <f>VLOOKUP(B64,Ref.!I:K,3,0)</f>
        <v>#N/A</v>
      </c>
      <c r="N64" s="1">
        <f t="shared" si="1"/>
        <v>0</v>
      </c>
    </row>
    <row r="65" spans="1:14" x14ac:dyDescent="0.25">
      <c r="A65"/>
      <c r="B65"/>
      <c r="C65"/>
      <c r="D65" s="106"/>
      <c r="E65" s="106"/>
      <c r="F65" s="106"/>
      <c r="G65" s="106"/>
      <c r="H65" s="106"/>
      <c r="J65" s="68">
        <f>IFERROR(VLOOKUP(A65,mar!A:H,8,0),0)</f>
        <v>0</v>
      </c>
      <c r="K65" s="70">
        <f t="shared" si="0"/>
        <v>0</v>
      </c>
      <c r="M65" s="1" t="e">
        <f>VLOOKUP(B65,Ref.!I:K,3,0)</f>
        <v>#N/A</v>
      </c>
      <c r="N65" s="1">
        <f t="shared" si="1"/>
        <v>0</v>
      </c>
    </row>
    <row r="66" spans="1:14" x14ac:dyDescent="0.25">
      <c r="A66"/>
      <c r="B66"/>
      <c r="C66"/>
      <c r="D66" s="106"/>
      <c r="E66" s="106"/>
      <c r="F66" s="106"/>
      <c r="G66" s="106"/>
      <c r="H66" s="106"/>
      <c r="J66" s="68">
        <f>IFERROR(VLOOKUP(A66,mar!A:H,8,0),0)</f>
        <v>0</v>
      </c>
      <c r="K66" s="70">
        <f t="shared" ref="K66:K129" si="2">D66-J66</f>
        <v>0</v>
      </c>
      <c r="M66" s="1" t="e">
        <f>VLOOKUP(B66,Ref.!I:K,3,0)</f>
        <v>#N/A</v>
      </c>
      <c r="N66" s="1">
        <f t="shared" si="1"/>
        <v>0</v>
      </c>
    </row>
    <row r="67" spans="1:14" x14ac:dyDescent="0.25">
      <c r="A67"/>
      <c r="B67"/>
      <c r="C67"/>
      <c r="D67" s="106"/>
      <c r="E67" s="106"/>
      <c r="F67" s="106"/>
      <c r="G67" s="106"/>
      <c r="H67" s="106"/>
      <c r="J67" s="68">
        <f>IFERROR(VLOOKUP(A67,mar!A:H,8,0),0)</f>
        <v>0</v>
      </c>
      <c r="K67" s="70">
        <f t="shared" si="2"/>
        <v>0</v>
      </c>
      <c r="M67" s="1" t="e">
        <f>VLOOKUP(B67,Ref.!I:K,3,0)</f>
        <v>#N/A</v>
      </c>
      <c r="N67" s="1">
        <f t="shared" ref="N67:N130" si="3">LEN(A67)</f>
        <v>0</v>
      </c>
    </row>
    <row r="68" spans="1:14" x14ac:dyDescent="0.25">
      <c r="A68"/>
      <c r="B68"/>
      <c r="C68"/>
      <c r="D68" s="106"/>
      <c r="E68" s="106"/>
      <c r="F68" s="106"/>
      <c r="G68" s="106"/>
      <c r="H68" s="106"/>
      <c r="J68" s="68">
        <f>IFERROR(VLOOKUP(A68,mar!A:H,8,0),0)</f>
        <v>0</v>
      </c>
      <c r="K68" s="70">
        <f t="shared" si="2"/>
        <v>0</v>
      </c>
      <c r="M68" s="1" t="e">
        <f>VLOOKUP(B68,Ref.!I:K,3,0)</f>
        <v>#N/A</v>
      </c>
      <c r="N68" s="1">
        <f t="shared" si="3"/>
        <v>0</v>
      </c>
    </row>
    <row r="69" spans="1:14" x14ac:dyDescent="0.25">
      <c r="A69"/>
      <c r="B69"/>
      <c r="C69"/>
      <c r="D69" s="106"/>
      <c r="E69" s="106"/>
      <c r="F69" s="106"/>
      <c r="G69" s="106"/>
      <c r="H69" s="106"/>
      <c r="J69" s="68">
        <f>IFERROR(VLOOKUP(A69,mar!A:H,8,0),0)</f>
        <v>0</v>
      </c>
      <c r="K69" s="70">
        <f t="shared" si="2"/>
        <v>0</v>
      </c>
      <c r="M69" s="1" t="e">
        <f>VLOOKUP(B69,Ref.!I:K,3,0)</f>
        <v>#N/A</v>
      </c>
      <c r="N69" s="1">
        <f t="shared" si="3"/>
        <v>0</v>
      </c>
    </row>
    <row r="70" spans="1:14" x14ac:dyDescent="0.25">
      <c r="A70"/>
      <c r="B70"/>
      <c r="C70"/>
      <c r="D70" s="106"/>
      <c r="E70" s="106"/>
      <c r="F70" s="106"/>
      <c r="G70" s="106"/>
      <c r="H70" s="106"/>
      <c r="J70" s="68">
        <f>IFERROR(VLOOKUP(A70,mar!A:H,8,0),0)</f>
        <v>0</v>
      </c>
      <c r="K70" s="70">
        <f t="shared" si="2"/>
        <v>0</v>
      </c>
      <c r="M70" s="1" t="e">
        <f>VLOOKUP(B70,Ref.!I:K,3,0)</f>
        <v>#N/A</v>
      </c>
      <c r="N70" s="1">
        <f t="shared" si="3"/>
        <v>0</v>
      </c>
    </row>
    <row r="71" spans="1:14" x14ac:dyDescent="0.25">
      <c r="A71"/>
      <c r="B71"/>
      <c r="C71"/>
      <c r="D71" s="106"/>
      <c r="E71" s="106"/>
      <c r="F71" s="106"/>
      <c r="G71" s="106"/>
      <c r="H71" s="106"/>
      <c r="J71" s="68">
        <f>IFERROR(VLOOKUP(A71,mar!A:H,8,0),0)</f>
        <v>0</v>
      </c>
      <c r="K71" s="70">
        <f t="shared" si="2"/>
        <v>0</v>
      </c>
      <c r="M71" s="1" t="e">
        <f>VLOOKUP(B71,Ref.!I:K,3,0)</f>
        <v>#N/A</v>
      </c>
      <c r="N71" s="1">
        <f t="shared" si="3"/>
        <v>0</v>
      </c>
    </row>
    <row r="72" spans="1:14" x14ac:dyDescent="0.25">
      <c r="A72"/>
      <c r="B72"/>
      <c r="C72"/>
      <c r="D72" s="106"/>
      <c r="E72" s="106"/>
      <c r="F72" s="106"/>
      <c r="G72" s="106"/>
      <c r="H72" s="106"/>
      <c r="J72" s="68">
        <f>IFERROR(VLOOKUP(A72,mar!A:H,8,0),0)</f>
        <v>0</v>
      </c>
      <c r="K72" s="70">
        <f t="shared" si="2"/>
        <v>0</v>
      </c>
      <c r="M72" s="1" t="e">
        <f>VLOOKUP(B72,Ref.!I:K,3,0)</f>
        <v>#N/A</v>
      </c>
      <c r="N72" s="1">
        <f t="shared" si="3"/>
        <v>0</v>
      </c>
    </row>
    <row r="73" spans="1:14" x14ac:dyDescent="0.25">
      <c r="A73"/>
      <c r="B73"/>
      <c r="C73"/>
      <c r="D73" s="106"/>
      <c r="E73" s="106"/>
      <c r="F73" s="106"/>
      <c r="G73" s="106"/>
      <c r="H73" s="106"/>
      <c r="J73" s="68">
        <f>IFERROR(VLOOKUP(A73,mar!A:H,8,0),0)</f>
        <v>0</v>
      </c>
      <c r="K73" s="70">
        <f t="shared" si="2"/>
        <v>0</v>
      </c>
      <c r="M73" s="1" t="e">
        <f>VLOOKUP(B73,Ref.!I:K,3,0)</f>
        <v>#N/A</v>
      </c>
      <c r="N73" s="1">
        <f t="shared" si="3"/>
        <v>0</v>
      </c>
    </row>
    <row r="74" spans="1:14" x14ac:dyDescent="0.25">
      <c r="A74"/>
      <c r="B74"/>
      <c r="C74"/>
      <c r="D74" s="106"/>
      <c r="E74" s="106"/>
      <c r="F74" s="106"/>
      <c r="G74" s="106"/>
      <c r="H74" s="106"/>
      <c r="J74" s="68">
        <f>IFERROR(VLOOKUP(A74,mar!A:H,8,0),0)</f>
        <v>0</v>
      </c>
      <c r="K74" s="70">
        <f t="shared" si="2"/>
        <v>0</v>
      </c>
      <c r="M74" s="1" t="e">
        <f>VLOOKUP(B74,Ref.!I:K,3,0)</f>
        <v>#N/A</v>
      </c>
      <c r="N74" s="1">
        <f t="shared" si="3"/>
        <v>0</v>
      </c>
    </row>
    <row r="75" spans="1:14" x14ac:dyDescent="0.25">
      <c r="A75"/>
      <c r="B75"/>
      <c r="C75"/>
      <c r="D75" s="106"/>
      <c r="E75" s="106"/>
      <c r="F75" s="106"/>
      <c r="G75" s="106"/>
      <c r="H75" s="106"/>
      <c r="J75" s="68">
        <f>IFERROR(VLOOKUP(A75,mar!A:H,8,0),0)</f>
        <v>0</v>
      </c>
      <c r="K75" s="70">
        <f t="shared" si="2"/>
        <v>0</v>
      </c>
      <c r="M75" s="1" t="e">
        <f>VLOOKUP(B75,Ref.!I:K,3,0)</f>
        <v>#N/A</v>
      </c>
      <c r="N75" s="1">
        <f t="shared" si="3"/>
        <v>0</v>
      </c>
    </row>
    <row r="76" spans="1:14" x14ac:dyDescent="0.25">
      <c r="A76"/>
      <c r="B76"/>
      <c r="C76"/>
      <c r="D76" s="106"/>
      <c r="E76" s="106"/>
      <c r="F76" s="106"/>
      <c r="G76" s="106"/>
      <c r="H76" s="106"/>
      <c r="J76" s="68">
        <f>IFERROR(VLOOKUP(A76,mar!A:H,8,0),0)</f>
        <v>0</v>
      </c>
      <c r="K76" s="70">
        <f t="shared" si="2"/>
        <v>0</v>
      </c>
      <c r="M76" s="1" t="e">
        <f>VLOOKUP(B76,Ref.!I:K,3,0)</f>
        <v>#N/A</v>
      </c>
      <c r="N76" s="1">
        <f t="shared" si="3"/>
        <v>0</v>
      </c>
    </row>
    <row r="77" spans="1:14" x14ac:dyDescent="0.25">
      <c r="A77"/>
      <c r="B77"/>
      <c r="C77"/>
      <c r="D77" s="106"/>
      <c r="E77" s="106"/>
      <c r="F77" s="106"/>
      <c r="G77" s="106"/>
      <c r="H77" s="106"/>
      <c r="J77" s="68">
        <f>IFERROR(VLOOKUP(A77,mar!A:H,8,0),0)</f>
        <v>0</v>
      </c>
      <c r="K77" s="70">
        <f t="shared" si="2"/>
        <v>0</v>
      </c>
      <c r="M77" s="1" t="e">
        <f>VLOOKUP(B77,Ref.!I:K,3,0)</f>
        <v>#N/A</v>
      </c>
      <c r="N77" s="1">
        <f t="shared" si="3"/>
        <v>0</v>
      </c>
    </row>
    <row r="78" spans="1:14" x14ac:dyDescent="0.25">
      <c r="A78"/>
      <c r="B78"/>
      <c r="C78"/>
      <c r="D78" s="106"/>
      <c r="E78" s="106"/>
      <c r="F78" s="106"/>
      <c r="G78" s="106"/>
      <c r="H78" s="106"/>
      <c r="J78" s="68">
        <f>IFERROR(VLOOKUP(A78,mar!A:H,8,0),0)</f>
        <v>0</v>
      </c>
      <c r="K78" s="70">
        <f t="shared" si="2"/>
        <v>0</v>
      </c>
      <c r="M78" s="1" t="e">
        <f>VLOOKUP(B78,Ref.!I:K,3,0)</f>
        <v>#N/A</v>
      </c>
      <c r="N78" s="1">
        <f t="shared" si="3"/>
        <v>0</v>
      </c>
    </row>
    <row r="79" spans="1:14" x14ac:dyDescent="0.25">
      <c r="A79"/>
      <c r="B79"/>
      <c r="C79"/>
      <c r="D79" s="106"/>
      <c r="E79" s="106"/>
      <c r="F79" s="106"/>
      <c r="G79" s="106"/>
      <c r="H79" s="106"/>
      <c r="J79" s="68">
        <f>IFERROR(VLOOKUP(A79,mar!A:H,8,0),0)</f>
        <v>0</v>
      </c>
      <c r="K79" s="70">
        <f t="shared" si="2"/>
        <v>0</v>
      </c>
      <c r="M79" s="1" t="e">
        <f>VLOOKUP(B79,Ref.!I:K,3,0)</f>
        <v>#N/A</v>
      </c>
      <c r="N79" s="1">
        <f t="shared" si="3"/>
        <v>0</v>
      </c>
    </row>
    <row r="80" spans="1:14" x14ac:dyDescent="0.25">
      <c r="A80"/>
      <c r="B80"/>
      <c r="C80"/>
      <c r="D80" s="106"/>
      <c r="E80" s="106"/>
      <c r="F80" s="106"/>
      <c r="G80" s="106"/>
      <c r="H80" s="106"/>
      <c r="J80" s="68">
        <f>IFERROR(VLOOKUP(A80,mar!A:H,8,0),0)</f>
        <v>0</v>
      </c>
      <c r="K80" s="70">
        <f t="shared" si="2"/>
        <v>0</v>
      </c>
      <c r="M80" s="1" t="e">
        <f>VLOOKUP(B80,Ref.!I:K,3,0)</f>
        <v>#N/A</v>
      </c>
      <c r="N80" s="1">
        <f t="shared" si="3"/>
        <v>0</v>
      </c>
    </row>
    <row r="81" spans="1:14" x14ac:dyDescent="0.25">
      <c r="A81"/>
      <c r="B81"/>
      <c r="C81"/>
      <c r="D81" s="106"/>
      <c r="E81" s="106"/>
      <c r="F81" s="106"/>
      <c r="G81" s="106"/>
      <c r="H81" s="106"/>
      <c r="J81" s="68">
        <f>IFERROR(VLOOKUP(A81,mar!A:H,8,0),0)</f>
        <v>0</v>
      </c>
      <c r="K81" s="70">
        <f t="shared" si="2"/>
        <v>0</v>
      </c>
      <c r="M81" s="1" t="e">
        <f>VLOOKUP(B81,Ref.!I:K,3,0)</f>
        <v>#N/A</v>
      </c>
      <c r="N81" s="1">
        <f t="shared" si="3"/>
        <v>0</v>
      </c>
    </row>
    <row r="82" spans="1:14" x14ac:dyDescent="0.25">
      <c r="A82"/>
      <c r="B82"/>
      <c r="C82"/>
      <c r="D82" s="106"/>
      <c r="E82" s="106"/>
      <c r="F82" s="106"/>
      <c r="G82" s="106"/>
      <c r="H82" s="106"/>
      <c r="J82" s="68">
        <f>IFERROR(VLOOKUP(A82,mar!A:H,8,0),0)</f>
        <v>0</v>
      </c>
      <c r="K82" s="70">
        <f t="shared" si="2"/>
        <v>0</v>
      </c>
      <c r="M82" s="1" t="e">
        <f>VLOOKUP(B82,Ref.!I:K,3,0)</f>
        <v>#N/A</v>
      </c>
      <c r="N82" s="1">
        <f t="shared" si="3"/>
        <v>0</v>
      </c>
    </row>
    <row r="83" spans="1:14" x14ac:dyDescent="0.25">
      <c r="A83"/>
      <c r="B83"/>
      <c r="C83"/>
      <c r="D83" s="106"/>
      <c r="E83" s="106"/>
      <c r="F83" s="106"/>
      <c r="G83" s="106"/>
      <c r="H83" s="106"/>
      <c r="J83" s="68">
        <f>IFERROR(VLOOKUP(A83,mar!A:H,8,0),0)</f>
        <v>0</v>
      </c>
      <c r="K83" s="70">
        <f t="shared" si="2"/>
        <v>0</v>
      </c>
      <c r="M83" s="1" t="e">
        <f>VLOOKUP(B83,Ref.!I:K,3,0)</f>
        <v>#N/A</v>
      </c>
      <c r="N83" s="1">
        <f t="shared" si="3"/>
        <v>0</v>
      </c>
    </row>
    <row r="84" spans="1:14" x14ac:dyDescent="0.25">
      <c r="A84"/>
      <c r="B84"/>
      <c r="C84"/>
      <c r="D84" s="106"/>
      <c r="E84" s="106"/>
      <c r="F84" s="106"/>
      <c r="G84" s="106"/>
      <c r="H84" s="106"/>
      <c r="J84" s="68">
        <f>IFERROR(VLOOKUP(A84,mar!A:H,8,0),0)</f>
        <v>0</v>
      </c>
      <c r="K84" s="70">
        <f t="shared" si="2"/>
        <v>0</v>
      </c>
      <c r="M84" s="1" t="e">
        <f>VLOOKUP(B84,Ref.!I:K,3,0)</f>
        <v>#N/A</v>
      </c>
      <c r="N84" s="1">
        <f t="shared" si="3"/>
        <v>0</v>
      </c>
    </row>
    <row r="85" spans="1:14" x14ac:dyDescent="0.25">
      <c r="A85"/>
      <c r="B85"/>
      <c r="C85"/>
      <c r="D85" s="106"/>
      <c r="E85" s="106"/>
      <c r="F85" s="106"/>
      <c r="G85" s="106"/>
      <c r="H85" s="106"/>
      <c r="J85" s="68">
        <f>IFERROR(VLOOKUP(A85,mar!A:H,8,0),0)</f>
        <v>0</v>
      </c>
      <c r="K85" s="70">
        <f t="shared" si="2"/>
        <v>0</v>
      </c>
      <c r="M85" s="1" t="e">
        <f>VLOOKUP(B85,Ref.!I:K,3,0)</f>
        <v>#N/A</v>
      </c>
      <c r="N85" s="1">
        <f t="shared" si="3"/>
        <v>0</v>
      </c>
    </row>
    <row r="86" spans="1:14" x14ac:dyDescent="0.25">
      <c r="A86"/>
      <c r="B86"/>
      <c r="C86"/>
      <c r="D86" s="106"/>
      <c r="E86" s="106"/>
      <c r="F86" s="106"/>
      <c r="G86" s="106"/>
      <c r="H86" s="106"/>
      <c r="J86" s="68">
        <f>IFERROR(VLOOKUP(A86,mar!A:H,8,0),0)</f>
        <v>0</v>
      </c>
      <c r="K86" s="70">
        <f t="shared" si="2"/>
        <v>0</v>
      </c>
      <c r="M86" s="1" t="e">
        <f>VLOOKUP(B86,Ref.!I:K,3,0)</f>
        <v>#N/A</v>
      </c>
      <c r="N86" s="1">
        <f t="shared" si="3"/>
        <v>0</v>
      </c>
    </row>
    <row r="87" spans="1:14" x14ac:dyDescent="0.25">
      <c r="A87"/>
      <c r="B87"/>
      <c r="C87"/>
      <c r="D87" s="106"/>
      <c r="E87" s="106"/>
      <c r="F87" s="106"/>
      <c r="G87" s="106"/>
      <c r="H87" s="106"/>
      <c r="J87" s="68">
        <f>IFERROR(VLOOKUP(A87,mar!A:H,8,0),0)</f>
        <v>0</v>
      </c>
      <c r="K87" s="70">
        <f t="shared" si="2"/>
        <v>0</v>
      </c>
      <c r="M87" s="1" t="e">
        <f>VLOOKUP(B87,Ref.!I:K,3,0)</f>
        <v>#N/A</v>
      </c>
      <c r="N87" s="1">
        <f t="shared" si="3"/>
        <v>0</v>
      </c>
    </row>
    <row r="88" spans="1:14" x14ac:dyDescent="0.25">
      <c r="A88"/>
      <c r="B88"/>
      <c r="C88"/>
      <c r="D88" s="106"/>
      <c r="E88" s="106"/>
      <c r="F88" s="106"/>
      <c r="G88" s="106"/>
      <c r="H88" s="106"/>
      <c r="J88" s="68">
        <f>IFERROR(VLOOKUP(A88,mar!A:H,8,0),0)</f>
        <v>0</v>
      </c>
      <c r="K88" s="70">
        <f t="shared" si="2"/>
        <v>0</v>
      </c>
      <c r="M88" s="1" t="e">
        <f>VLOOKUP(B88,Ref.!I:K,3,0)</f>
        <v>#N/A</v>
      </c>
      <c r="N88" s="1">
        <f t="shared" si="3"/>
        <v>0</v>
      </c>
    </row>
    <row r="89" spans="1:14" x14ac:dyDescent="0.25">
      <c r="A89"/>
      <c r="B89"/>
      <c r="C89"/>
      <c r="D89" s="106"/>
      <c r="E89" s="106"/>
      <c r="F89" s="106"/>
      <c r="G89" s="106"/>
      <c r="H89" s="106"/>
      <c r="J89" s="68">
        <f>IFERROR(VLOOKUP(A89,mar!A:H,8,0),0)</f>
        <v>0</v>
      </c>
      <c r="K89" s="70">
        <f t="shared" si="2"/>
        <v>0</v>
      </c>
      <c r="M89" s="1" t="e">
        <f>VLOOKUP(B89,Ref.!I:K,3,0)</f>
        <v>#N/A</v>
      </c>
      <c r="N89" s="1">
        <f t="shared" si="3"/>
        <v>0</v>
      </c>
    </row>
    <row r="90" spans="1:14" x14ac:dyDescent="0.25">
      <c r="A90"/>
      <c r="B90"/>
      <c r="C90"/>
      <c r="D90" s="106"/>
      <c r="E90" s="106"/>
      <c r="F90" s="106"/>
      <c r="G90" s="106"/>
      <c r="H90" s="106"/>
      <c r="J90" s="68">
        <f>IFERROR(VLOOKUP(A90,mar!A:H,8,0),0)</f>
        <v>0</v>
      </c>
      <c r="K90" s="70">
        <f t="shared" si="2"/>
        <v>0</v>
      </c>
      <c r="M90" s="1" t="e">
        <f>VLOOKUP(B90,Ref.!I:K,3,0)</f>
        <v>#N/A</v>
      </c>
      <c r="N90" s="1">
        <f t="shared" si="3"/>
        <v>0</v>
      </c>
    </row>
    <row r="91" spans="1:14" x14ac:dyDescent="0.25">
      <c r="A91"/>
      <c r="B91"/>
      <c r="C91"/>
      <c r="D91" s="106"/>
      <c r="E91" s="106"/>
      <c r="F91" s="106"/>
      <c r="G91" s="106"/>
      <c r="H91" s="106"/>
      <c r="J91" s="68">
        <f>IFERROR(VLOOKUP(A91,mar!A:H,8,0),0)</f>
        <v>0</v>
      </c>
      <c r="K91" s="70">
        <f t="shared" si="2"/>
        <v>0</v>
      </c>
      <c r="M91" s="1" t="e">
        <f>VLOOKUP(B91,Ref.!I:K,3,0)</f>
        <v>#N/A</v>
      </c>
      <c r="N91" s="1">
        <f t="shared" si="3"/>
        <v>0</v>
      </c>
    </row>
    <row r="92" spans="1:14" x14ac:dyDescent="0.25">
      <c r="A92"/>
      <c r="B92"/>
      <c r="C92"/>
      <c r="D92" s="106"/>
      <c r="E92" s="106"/>
      <c r="F92" s="106"/>
      <c r="G92" s="106"/>
      <c r="H92" s="106"/>
      <c r="J92" s="68">
        <f>IFERROR(VLOOKUP(A92,mar!A:H,8,0),0)</f>
        <v>0</v>
      </c>
      <c r="K92" s="70">
        <f t="shared" si="2"/>
        <v>0</v>
      </c>
      <c r="M92" s="1" t="e">
        <f>VLOOKUP(B92,Ref.!I:K,3,0)</f>
        <v>#N/A</v>
      </c>
      <c r="N92" s="1">
        <f t="shared" si="3"/>
        <v>0</v>
      </c>
    </row>
    <row r="93" spans="1:14" x14ac:dyDescent="0.25">
      <c r="A93"/>
      <c r="B93"/>
      <c r="C93"/>
      <c r="D93" s="106"/>
      <c r="E93" s="106"/>
      <c r="F93" s="106"/>
      <c r="G93" s="106"/>
      <c r="H93" s="106"/>
      <c r="J93" s="68">
        <f>IFERROR(VLOOKUP(A93,mar!A:H,8,0),0)</f>
        <v>0</v>
      </c>
      <c r="K93" s="70">
        <f t="shared" si="2"/>
        <v>0</v>
      </c>
      <c r="M93" s="1" t="e">
        <f>VLOOKUP(B93,Ref.!I:K,3,0)</f>
        <v>#N/A</v>
      </c>
      <c r="N93" s="1">
        <f t="shared" si="3"/>
        <v>0</v>
      </c>
    </row>
    <row r="94" spans="1:14" x14ac:dyDescent="0.25">
      <c r="A94"/>
      <c r="B94"/>
      <c r="C94"/>
      <c r="D94" s="106"/>
      <c r="E94" s="106"/>
      <c r="F94" s="106"/>
      <c r="G94" s="106"/>
      <c r="H94" s="106"/>
      <c r="J94" s="68">
        <f>IFERROR(VLOOKUP(A94,mar!A:H,8,0),0)</f>
        <v>0</v>
      </c>
      <c r="K94" s="70">
        <f t="shared" si="2"/>
        <v>0</v>
      </c>
      <c r="M94" s="1" t="e">
        <f>VLOOKUP(B94,Ref.!I:K,3,0)</f>
        <v>#N/A</v>
      </c>
      <c r="N94" s="1">
        <f t="shared" si="3"/>
        <v>0</v>
      </c>
    </row>
    <row r="95" spans="1:14" x14ac:dyDescent="0.25">
      <c r="A95"/>
      <c r="B95"/>
      <c r="C95"/>
      <c r="D95" s="106"/>
      <c r="E95" s="106"/>
      <c r="F95" s="106"/>
      <c r="G95" s="106"/>
      <c r="H95" s="106"/>
      <c r="J95" s="68">
        <f>IFERROR(VLOOKUP(A95,mar!A:H,8,0),0)</f>
        <v>0</v>
      </c>
      <c r="K95" s="70">
        <f t="shared" si="2"/>
        <v>0</v>
      </c>
      <c r="M95" s="1" t="e">
        <f>VLOOKUP(B95,Ref.!I:K,3,0)</f>
        <v>#N/A</v>
      </c>
      <c r="N95" s="1">
        <f t="shared" si="3"/>
        <v>0</v>
      </c>
    </row>
    <row r="96" spans="1:14" x14ac:dyDescent="0.25">
      <c r="A96"/>
      <c r="B96"/>
      <c r="C96"/>
      <c r="D96" s="106"/>
      <c r="E96" s="106"/>
      <c r="F96" s="106"/>
      <c r="G96" s="106"/>
      <c r="H96" s="106"/>
      <c r="J96" s="68">
        <f>IFERROR(VLOOKUP(A96,mar!A:H,8,0),0)</f>
        <v>0</v>
      </c>
      <c r="K96" s="70">
        <f t="shared" si="2"/>
        <v>0</v>
      </c>
      <c r="M96" s="1" t="e">
        <f>VLOOKUP(B96,Ref.!I:K,3,0)</f>
        <v>#N/A</v>
      </c>
      <c r="N96" s="1">
        <f t="shared" si="3"/>
        <v>0</v>
      </c>
    </row>
    <row r="97" spans="1:14" x14ac:dyDescent="0.25">
      <c r="A97"/>
      <c r="B97"/>
      <c r="C97"/>
      <c r="D97" s="106"/>
      <c r="E97" s="106"/>
      <c r="F97" s="106"/>
      <c r="G97" s="106"/>
      <c r="H97" s="106"/>
      <c r="J97" s="68">
        <f>IFERROR(VLOOKUP(A97,mar!A:H,8,0),0)</f>
        <v>0</v>
      </c>
      <c r="K97" s="70">
        <f t="shared" si="2"/>
        <v>0</v>
      </c>
      <c r="M97" s="1" t="e">
        <f>VLOOKUP(B97,Ref.!I:K,3,0)</f>
        <v>#N/A</v>
      </c>
      <c r="N97" s="1">
        <f t="shared" si="3"/>
        <v>0</v>
      </c>
    </row>
    <row r="98" spans="1:14" x14ac:dyDescent="0.25">
      <c r="A98"/>
      <c r="B98"/>
      <c r="C98"/>
      <c r="D98" s="106"/>
      <c r="E98" s="106"/>
      <c r="F98" s="106"/>
      <c r="G98" s="106"/>
      <c r="H98" s="106"/>
      <c r="J98" s="68">
        <f>IFERROR(VLOOKUP(A98,mar!A:H,8,0),0)</f>
        <v>0</v>
      </c>
      <c r="K98" s="70">
        <f t="shared" si="2"/>
        <v>0</v>
      </c>
      <c r="M98" s="1" t="e">
        <f>VLOOKUP(B98,Ref.!I:K,3,0)</f>
        <v>#N/A</v>
      </c>
      <c r="N98" s="1">
        <f t="shared" si="3"/>
        <v>0</v>
      </c>
    </row>
    <row r="99" spans="1:14" x14ac:dyDescent="0.25">
      <c r="A99"/>
      <c r="B99"/>
      <c r="C99"/>
      <c r="D99" s="106"/>
      <c r="E99" s="106"/>
      <c r="F99" s="106"/>
      <c r="G99" s="106"/>
      <c r="H99" s="106"/>
      <c r="J99" s="68">
        <f>IFERROR(VLOOKUP(A99,mar!A:H,8,0),0)</f>
        <v>0</v>
      </c>
      <c r="K99" s="70">
        <f t="shared" si="2"/>
        <v>0</v>
      </c>
      <c r="M99" s="1" t="e">
        <f>VLOOKUP(B99,Ref.!I:K,3,0)</f>
        <v>#N/A</v>
      </c>
      <c r="N99" s="1">
        <f t="shared" si="3"/>
        <v>0</v>
      </c>
    </row>
    <row r="100" spans="1:14" x14ac:dyDescent="0.25">
      <c r="A100"/>
      <c r="B100"/>
      <c r="C100"/>
      <c r="D100" s="106"/>
      <c r="E100" s="106"/>
      <c r="F100" s="106"/>
      <c r="G100" s="106"/>
      <c r="H100" s="106"/>
      <c r="J100" s="68">
        <f>IFERROR(VLOOKUP(A100,mar!A:H,8,0),0)</f>
        <v>0</v>
      </c>
      <c r="K100" s="70">
        <f t="shared" si="2"/>
        <v>0</v>
      </c>
      <c r="M100" s="1" t="e">
        <f>VLOOKUP(B100,Ref.!I:K,3,0)</f>
        <v>#N/A</v>
      </c>
      <c r="N100" s="1">
        <f t="shared" si="3"/>
        <v>0</v>
      </c>
    </row>
    <row r="101" spans="1:14" x14ac:dyDescent="0.25">
      <c r="A101"/>
      <c r="B101"/>
      <c r="C101"/>
      <c r="D101" s="106"/>
      <c r="E101" s="106"/>
      <c r="F101" s="106"/>
      <c r="G101" s="106"/>
      <c r="H101" s="106"/>
      <c r="J101" s="68">
        <f>IFERROR(VLOOKUP(A101,mar!A:H,8,0),0)</f>
        <v>0</v>
      </c>
      <c r="K101" s="70">
        <f t="shared" si="2"/>
        <v>0</v>
      </c>
      <c r="M101" s="1" t="e">
        <f>VLOOKUP(B101,Ref.!I:K,3,0)</f>
        <v>#N/A</v>
      </c>
      <c r="N101" s="1">
        <f t="shared" si="3"/>
        <v>0</v>
      </c>
    </row>
    <row r="102" spans="1:14" x14ac:dyDescent="0.25">
      <c r="A102"/>
      <c r="B102"/>
      <c r="C102"/>
      <c r="D102" s="106"/>
      <c r="E102" s="106"/>
      <c r="F102" s="106"/>
      <c r="G102" s="106"/>
      <c r="H102" s="106"/>
      <c r="J102" s="68">
        <f>IFERROR(VLOOKUP(A102,mar!A:H,8,0),0)</f>
        <v>0</v>
      </c>
      <c r="K102" s="70">
        <f t="shared" si="2"/>
        <v>0</v>
      </c>
      <c r="M102" s="1" t="e">
        <f>VLOOKUP(B102,Ref.!I:K,3,0)</f>
        <v>#N/A</v>
      </c>
      <c r="N102" s="1">
        <f t="shared" si="3"/>
        <v>0</v>
      </c>
    </row>
    <row r="103" spans="1:14" x14ac:dyDescent="0.25">
      <c r="A103"/>
      <c r="B103"/>
      <c r="C103"/>
      <c r="D103" s="106"/>
      <c r="E103" s="106"/>
      <c r="F103" s="106"/>
      <c r="G103" s="106"/>
      <c r="H103" s="106"/>
      <c r="J103" s="68">
        <f>IFERROR(VLOOKUP(A103,mar!A:H,8,0),0)</f>
        <v>0</v>
      </c>
      <c r="K103" s="70">
        <f t="shared" si="2"/>
        <v>0</v>
      </c>
      <c r="M103" s="1" t="e">
        <f>VLOOKUP(B103,Ref.!I:K,3,0)</f>
        <v>#N/A</v>
      </c>
      <c r="N103" s="1">
        <f t="shared" si="3"/>
        <v>0</v>
      </c>
    </row>
    <row r="104" spans="1:14" x14ac:dyDescent="0.25">
      <c r="A104"/>
      <c r="B104"/>
      <c r="C104"/>
      <c r="D104" s="106"/>
      <c r="E104" s="106"/>
      <c r="F104" s="106"/>
      <c r="G104" s="106"/>
      <c r="H104" s="106"/>
      <c r="J104" s="68">
        <f>IFERROR(VLOOKUP(A104,mar!A:H,8,0),0)</f>
        <v>0</v>
      </c>
      <c r="K104" s="70">
        <f t="shared" si="2"/>
        <v>0</v>
      </c>
      <c r="M104" s="1" t="e">
        <f>VLOOKUP(B104,Ref.!I:K,3,0)</f>
        <v>#N/A</v>
      </c>
      <c r="N104" s="1">
        <f t="shared" si="3"/>
        <v>0</v>
      </c>
    </row>
    <row r="105" spans="1:14" x14ac:dyDescent="0.25">
      <c r="A105"/>
      <c r="B105"/>
      <c r="C105"/>
      <c r="D105" s="106"/>
      <c r="E105" s="106"/>
      <c r="F105" s="106"/>
      <c r="G105" s="106"/>
      <c r="H105" s="106"/>
      <c r="J105" s="68">
        <f>IFERROR(VLOOKUP(A105,mar!A:H,8,0),0)</f>
        <v>0</v>
      </c>
      <c r="K105" s="70">
        <f t="shared" si="2"/>
        <v>0</v>
      </c>
      <c r="M105" s="1" t="e">
        <f>VLOOKUP(B105,Ref.!I:K,3,0)</f>
        <v>#N/A</v>
      </c>
      <c r="N105" s="1">
        <f t="shared" si="3"/>
        <v>0</v>
      </c>
    </row>
    <row r="106" spans="1:14" x14ac:dyDescent="0.25">
      <c r="A106"/>
      <c r="B106"/>
      <c r="C106"/>
      <c r="D106" s="106"/>
      <c r="E106" s="106"/>
      <c r="F106" s="106"/>
      <c r="G106" s="106"/>
      <c r="H106" s="106"/>
      <c r="J106" s="68">
        <f>IFERROR(VLOOKUP(A106,mar!A:H,8,0),0)</f>
        <v>0</v>
      </c>
      <c r="K106" s="70">
        <f t="shared" si="2"/>
        <v>0</v>
      </c>
      <c r="M106" s="1" t="e">
        <f>VLOOKUP(B106,Ref.!I:K,3,0)</f>
        <v>#N/A</v>
      </c>
      <c r="N106" s="1">
        <f t="shared" si="3"/>
        <v>0</v>
      </c>
    </row>
    <row r="107" spans="1:14" x14ac:dyDescent="0.25">
      <c r="A107"/>
      <c r="B107"/>
      <c r="C107"/>
      <c r="D107" s="106"/>
      <c r="E107" s="106"/>
      <c r="F107" s="106"/>
      <c r="G107" s="106"/>
      <c r="H107" s="106"/>
      <c r="J107" s="68">
        <f>IFERROR(VLOOKUP(A107,mar!A:H,8,0),0)</f>
        <v>0</v>
      </c>
      <c r="K107" s="70">
        <f t="shared" si="2"/>
        <v>0</v>
      </c>
      <c r="M107" s="1" t="e">
        <f>VLOOKUP(B107,Ref.!I:K,3,0)</f>
        <v>#N/A</v>
      </c>
      <c r="N107" s="1">
        <f t="shared" si="3"/>
        <v>0</v>
      </c>
    </row>
    <row r="108" spans="1:14" x14ac:dyDescent="0.25">
      <c r="A108"/>
      <c r="B108"/>
      <c r="C108"/>
      <c r="D108" s="106"/>
      <c r="E108" s="106"/>
      <c r="F108" s="106"/>
      <c r="G108" s="106"/>
      <c r="H108" s="106"/>
      <c r="J108" s="68">
        <f>IFERROR(VLOOKUP(A108,mar!A:H,8,0),0)</f>
        <v>0</v>
      </c>
      <c r="K108" s="70">
        <f t="shared" si="2"/>
        <v>0</v>
      </c>
      <c r="M108" s="1" t="e">
        <f>VLOOKUP(B108,Ref.!I:K,3,0)</f>
        <v>#N/A</v>
      </c>
      <c r="N108" s="1">
        <f t="shared" si="3"/>
        <v>0</v>
      </c>
    </row>
    <row r="109" spans="1:14" x14ac:dyDescent="0.25">
      <c r="A109"/>
      <c r="B109"/>
      <c r="C109"/>
      <c r="D109" s="106"/>
      <c r="E109" s="106"/>
      <c r="F109" s="106"/>
      <c r="G109" s="106"/>
      <c r="H109" s="106"/>
      <c r="J109" s="68">
        <f>IFERROR(VLOOKUP(A109,mar!A:H,8,0),0)</f>
        <v>0</v>
      </c>
      <c r="K109" s="70">
        <f t="shared" si="2"/>
        <v>0</v>
      </c>
      <c r="M109" s="1" t="e">
        <f>VLOOKUP(B109,Ref.!I:K,3,0)</f>
        <v>#N/A</v>
      </c>
      <c r="N109" s="1">
        <f t="shared" si="3"/>
        <v>0</v>
      </c>
    </row>
    <row r="110" spans="1:14" x14ac:dyDescent="0.25">
      <c r="A110"/>
      <c r="B110"/>
      <c r="C110"/>
      <c r="D110" s="106"/>
      <c r="E110" s="106"/>
      <c r="F110" s="106"/>
      <c r="G110" s="106"/>
      <c r="H110" s="106"/>
      <c r="J110" s="68">
        <f>IFERROR(VLOOKUP(A110,mar!A:H,8,0),0)</f>
        <v>0</v>
      </c>
      <c r="K110" s="70">
        <f t="shared" si="2"/>
        <v>0</v>
      </c>
      <c r="M110" s="1" t="e">
        <f>VLOOKUP(B110,Ref.!I:K,3,0)</f>
        <v>#N/A</v>
      </c>
      <c r="N110" s="1">
        <f t="shared" si="3"/>
        <v>0</v>
      </c>
    </row>
    <row r="111" spans="1:14" x14ac:dyDescent="0.25">
      <c r="A111"/>
      <c r="B111"/>
      <c r="C111"/>
      <c r="D111" s="106"/>
      <c r="E111" s="106"/>
      <c r="F111" s="106"/>
      <c r="G111" s="106"/>
      <c r="H111" s="106"/>
      <c r="J111" s="68">
        <f>IFERROR(VLOOKUP(A111,mar!A:H,8,0),0)</f>
        <v>0</v>
      </c>
      <c r="K111" s="70">
        <f t="shared" si="2"/>
        <v>0</v>
      </c>
      <c r="M111" s="1" t="e">
        <f>VLOOKUP(B111,Ref.!I:K,3,0)</f>
        <v>#N/A</v>
      </c>
      <c r="N111" s="1">
        <f t="shared" si="3"/>
        <v>0</v>
      </c>
    </row>
    <row r="112" spans="1:14" x14ac:dyDescent="0.25">
      <c r="A112"/>
      <c r="B112"/>
      <c r="C112"/>
      <c r="D112" s="106"/>
      <c r="E112" s="106"/>
      <c r="F112" s="106"/>
      <c r="G112" s="106"/>
      <c r="H112" s="106"/>
      <c r="J112" s="68">
        <f>IFERROR(VLOOKUP(A112,mar!A:H,8,0),0)</f>
        <v>0</v>
      </c>
      <c r="K112" s="70">
        <f t="shared" si="2"/>
        <v>0</v>
      </c>
      <c r="M112" s="1" t="e">
        <f>VLOOKUP(B112,Ref.!I:K,3,0)</f>
        <v>#N/A</v>
      </c>
      <c r="N112" s="1">
        <f t="shared" si="3"/>
        <v>0</v>
      </c>
    </row>
    <row r="113" spans="1:14" x14ac:dyDescent="0.25">
      <c r="A113"/>
      <c r="B113"/>
      <c r="C113"/>
      <c r="D113" s="106"/>
      <c r="E113" s="106"/>
      <c r="F113" s="106"/>
      <c r="G113" s="106"/>
      <c r="H113" s="106"/>
      <c r="J113" s="68">
        <f>IFERROR(VLOOKUP(A113,mar!A:H,8,0),0)</f>
        <v>0</v>
      </c>
      <c r="K113" s="70">
        <f t="shared" si="2"/>
        <v>0</v>
      </c>
      <c r="M113" s="1" t="e">
        <f>VLOOKUP(B113,Ref.!I:K,3,0)</f>
        <v>#N/A</v>
      </c>
      <c r="N113" s="1">
        <f t="shared" si="3"/>
        <v>0</v>
      </c>
    </row>
    <row r="114" spans="1:14" x14ac:dyDescent="0.25">
      <c r="A114"/>
      <c r="B114"/>
      <c r="C114"/>
      <c r="D114" s="106"/>
      <c r="E114" s="106"/>
      <c r="F114" s="106"/>
      <c r="G114" s="106"/>
      <c r="H114" s="106"/>
      <c r="J114" s="68">
        <f>IFERROR(VLOOKUP(A114,mar!A:H,8,0),0)</f>
        <v>0</v>
      </c>
      <c r="K114" s="70">
        <f t="shared" si="2"/>
        <v>0</v>
      </c>
      <c r="M114" s="1" t="e">
        <f>VLOOKUP(B114,Ref.!I:K,3,0)</f>
        <v>#N/A</v>
      </c>
      <c r="N114" s="1">
        <f t="shared" si="3"/>
        <v>0</v>
      </c>
    </row>
    <row r="115" spans="1:14" x14ac:dyDescent="0.25">
      <c r="A115"/>
      <c r="B115"/>
      <c r="C115"/>
      <c r="D115" s="106"/>
      <c r="E115" s="106"/>
      <c r="F115" s="106"/>
      <c r="G115" s="106"/>
      <c r="H115" s="106"/>
      <c r="J115" s="68">
        <f>IFERROR(VLOOKUP(A115,mar!A:H,8,0),0)</f>
        <v>0</v>
      </c>
      <c r="K115" s="70">
        <f t="shared" si="2"/>
        <v>0</v>
      </c>
      <c r="M115" s="1" t="e">
        <f>VLOOKUP(B115,Ref.!I:K,3,0)</f>
        <v>#N/A</v>
      </c>
      <c r="N115" s="1">
        <f t="shared" si="3"/>
        <v>0</v>
      </c>
    </row>
    <row r="116" spans="1:14" x14ac:dyDescent="0.25">
      <c r="A116"/>
      <c r="B116"/>
      <c r="C116"/>
      <c r="D116" s="106"/>
      <c r="E116" s="106"/>
      <c r="F116" s="106"/>
      <c r="G116" s="106"/>
      <c r="H116" s="106"/>
      <c r="J116" s="68">
        <f>IFERROR(VLOOKUP(A116,mar!A:H,8,0),0)</f>
        <v>0</v>
      </c>
      <c r="K116" s="70">
        <f t="shared" si="2"/>
        <v>0</v>
      </c>
      <c r="M116" s="1" t="e">
        <f>VLOOKUP(B116,Ref.!I:K,3,0)</f>
        <v>#N/A</v>
      </c>
      <c r="N116" s="1">
        <f t="shared" si="3"/>
        <v>0</v>
      </c>
    </row>
    <row r="117" spans="1:14" x14ac:dyDescent="0.25">
      <c r="A117"/>
      <c r="B117"/>
      <c r="C117"/>
      <c r="D117" s="106"/>
      <c r="E117" s="106"/>
      <c r="F117" s="106"/>
      <c r="G117" s="106"/>
      <c r="H117" s="106"/>
      <c r="J117" s="68">
        <f>IFERROR(VLOOKUP(A117,mar!A:H,8,0),0)</f>
        <v>0</v>
      </c>
      <c r="K117" s="70">
        <f t="shared" si="2"/>
        <v>0</v>
      </c>
      <c r="M117" s="1" t="e">
        <f>VLOOKUP(B117,Ref.!I:K,3,0)</f>
        <v>#N/A</v>
      </c>
      <c r="N117" s="1">
        <f t="shared" si="3"/>
        <v>0</v>
      </c>
    </row>
    <row r="118" spans="1:14" x14ac:dyDescent="0.25">
      <c r="A118"/>
      <c r="B118"/>
      <c r="C118"/>
      <c r="D118" s="106"/>
      <c r="E118" s="106"/>
      <c r="F118" s="106"/>
      <c r="G118" s="106"/>
      <c r="H118" s="106"/>
      <c r="J118" s="68">
        <f>IFERROR(VLOOKUP(A118,mar!A:H,8,0),0)</f>
        <v>0</v>
      </c>
      <c r="K118" s="70">
        <f t="shared" si="2"/>
        <v>0</v>
      </c>
      <c r="M118" s="1" t="e">
        <f>VLOOKUP(B118,Ref.!I:K,3,0)</f>
        <v>#N/A</v>
      </c>
      <c r="N118" s="1">
        <f t="shared" si="3"/>
        <v>0</v>
      </c>
    </row>
    <row r="119" spans="1:14" x14ac:dyDescent="0.25">
      <c r="A119"/>
      <c r="B119"/>
      <c r="C119"/>
      <c r="D119" s="106"/>
      <c r="E119" s="106"/>
      <c r="F119" s="106"/>
      <c r="G119" s="106"/>
      <c r="H119" s="106"/>
      <c r="J119" s="68">
        <f>IFERROR(VLOOKUP(A119,mar!A:H,8,0),0)</f>
        <v>0</v>
      </c>
      <c r="K119" s="70">
        <f t="shared" si="2"/>
        <v>0</v>
      </c>
      <c r="M119" s="1" t="e">
        <f>VLOOKUP(B119,Ref.!I:K,3,0)</f>
        <v>#N/A</v>
      </c>
      <c r="N119" s="1">
        <f t="shared" si="3"/>
        <v>0</v>
      </c>
    </row>
    <row r="120" spans="1:14" x14ac:dyDescent="0.25">
      <c r="A120"/>
      <c r="B120"/>
      <c r="C120"/>
      <c r="D120" s="106"/>
      <c r="E120" s="106"/>
      <c r="F120" s="106"/>
      <c r="G120" s="106"/>
      <c r="H120" s="106"/>
      <c r="J120" s="68">
        <f>IFERROR(VLOOKUP(A120,mar!A:H,8,0),0)</f>
        <v>0</v>
      </c>
      <c r="K120" s="70">
        <f t="shared" si="2"/>
        <v>0</v>
      </c>
      <c r="M120" s="1" t="e">
        <f>VLOOKUP(B120,Ref.!I:K,3,0)</f>
        <v>#N/A</v>
      </c>
      <c r="N120" s="1">
        <f t="shared" si="3"/>
        <v>0</v>
      </c>
    </row>
    <row r="121" spans="1:14" x14ac:dyDescent="0.25">
      <c r="A121"/>
      <c r="B121"/>
      <c r="C121"/>
      <c r="D121" s="106"/>
      <c r="E121" s="106"/>
      <c r="F121" s="106"/>
      <c r="G121" s="106"/>
      <c r="H121" s="106"/>
      <c r="J121" s="68">
        <f>IFERROR(VLOOKUP(A121,mar!A:H,8,0),0)</f>
        <v>0</v>
      </c>
      <c r="K121" s="70">
        <f t="shared" si="2"/>
        <v>0</v>
      </c>
      <c r="M121" s="1" t="e">
        <f>VLOOKUP(B121,Ref.!I:K,3,0)</f>
        <v>#N/A</v>
      </c>
      <c r="N121" s="1">
        <f t="shared" si="3"/>
        <v>0</v>
      </c>
    </row>
    <row r="122" spans="1:14" x14ac:dyDescent="0.25">
      <c r="A122"/>
      <c r="B122"/>
      <c r="C122"/>
      <c r="D122" s="106"/>
      <c r="E122" s="106"/>
      <c r="F122" s="106"/>
      <c r="G122" s="106"/>
      <c r="H122" s="106"/>
      <c r="J122" s="68">
        <f>IFERROR(VLOOKUP(A122,mar!A:H,8,0),0)</f>
        <v>0</v>
      </c>
      <c r="K122" s="70">
        <f t="shared" si="2"/>
        <v>0</v>
      </c>
      <c r="M122" s="1" t="e">
        <f>VLOOKUP(B122,Ref.!I:K,3,0)</f>
        <v>#N/A</v>
      </c>
      <c r="N122" s="1">
        <f t="shared" si="3"/>
        <v>0</v>
      </c>
    </row>
    <row r="123" spans="1:14" x14ac:dyDescent="0.25">
      <c r="A123"/>
      <c r="B123"/>
      <c r="C123"/>
      <c r="D123" s="106"/>
      <c r="E123" s="106"/>
      <c r="F123" s="106"/>
      <c r="G123" s="106"/>
      <c r="H123" s="106"/>
      <c r="J123" s="68">
        <f>IFERROR(VLOOKUP(A123,mar!A:H,8,0),0)</f>
        <v>0</v>
      </c>
      <c r="K123" s="70">
        <f t="shared" si="2"/>
        <v>0</v>
      </c>
      <c r="M123" s="1" t="e">
        <f>VLOOKUP(B123,Ref.!I:K,3,0)</f>
        <v>#N/A</v>
      </c>
      <c r="N123" s="1">
        <f t="shared" si="3"/>
        <v>0</v>
      </c>
    </row>
    <row r="124" spans="1:14" x14ac:dyDescent="0.25">
      <c r="A124"/>
      <c r="B124"/>
      <c r="C124"/>
      <c r="D124" s="106"/>
      <c r="E124" s="106"/>
      <c r="F124" s="106"/>
      <c r="G124" s="106"/>
      <c r="H124" s="106"/>
      <c r="J124" s="68">
        <f>IFERROR(VLOOKUP(A124,mar!A:H,8,0),0)</f>
        <v>0</v>
      </c>
      <c r="K124" s="70">
        <f t="shared" si="2"/>
        <v>0</v>
      </c>
      <c r="M124" s="1" t="e">
        <f>VLOOKUP(B124,Ref.!I:K,3,0)</f>
        <v>#N/A</v>
      </c>
      <c r="N124" s="1">
        <f t="shared" si="3"/>
        <v>0</v>
      </c>
    </row>
    <row r="125" spans="1:14" x14ac:dyDescent="0.25">
      <c r="A125"/>
      <c r="B125"/>
      <c r="C125"/>
      <c r="D125" s="106"/>
      <c r="E125" s="106"/>
      <c r="F125" s="106"/>
      <c r="G125" s="106"/>
      <c r="H125" s="106"/>
      <c r="J125" s="68">
        <f>IFERROR(VLOOKUP(A125,mar!A:H,8,0),0)</f>
        <v>0</v>
      </c>
      <c r="K125" s="70">
        <f t="shared" si="2"/>
        <v>0</v>
      </c>
      <c r="M125" s="1" t="e">
        <f>VLOOKUP(B125,Ref.!I:K,3,0)</f>
        <v>#N/A</v>
      </c>
      <c r="N125" s="1">
        <f t="shared" si="3"/>
        <v>0</v>
      </c>
    </row>
    <row r="126" spans="1:14" x14ac:dyDescent="0.25">
      <c r="A126"/>
      <c r="B126"/>
      <c r="C126"/>
      <c r="D126" s="106"/>
      <c r="E126" s="106"/>
      <c r="F126" s="106"/>
      <c r="G126" s="106"/>
      <c r="H126" s="106"/>
      <c r="J126" s="68">
        <f>IFERROR(VLOOKUP(A126,mar!A:H,8,0),0)</f>
        <v>0</v>
      </c>
      <c r="K126" s="70">
        <f t="shared" si="2"/>
        <v>0</v>
      </c>
      <c r="M126" s="1" t="e">
        <f>VLOOKUP(B126,Ref.!I:K,3,0)</f>
        <v>#N/A</v>
      </c>
      <c r="N126" s="1">
        <f t="shared" si="3"/>
        <v>0</v>
      </c>
    </row>
    <row r="127" spans="1:14" x14ac:dyDescent="0.25">
      <c r="A127"/>
      <c r="B127"/>
      <c r="C127"/>
      <c r="D127" s="106"/>
      <c r="E127" s="106"/>
      <c r="F127" s="106"/>
      <c r="G127" s="106"/>
      <c r="H127" s="106"/>
      <c r="J127" s="68">
        <f>IFERROR(VLOOKUP(A127,mar!A:H,8,0),0)</f>
        <v>0</v>
      </c>
      <c r="K127" s="70">
        <f t="shared" si="2"/>
        <v>0</v>
      </c>
      <c r="M127" s="1" t="e">
        <f>VLOOKUP(B127,Ref.!I:K,3,0)</f>
        <v>#N/A</v>
      </c>
      <c r="N127" s="1">
        <f t="shared" si="3"/>
        <v>0</v>
      </c>
    </row>
    <row r="128" spans="1:14" x14ac:dyDescent="0.25">
      <c r="A128"/>
      <c r="B128"/>
      <c r="C128"/>
      <c r="D128" s="106"/>
      <c r="E128" s="106"/>
      <c r="F128" s="106"/>
      <c r="G128" s="106"/>
      <c r="H128" s="106"/>
      <c r="J128" s="68">
        <f>IFERROR(VLOOKUP(A128,mar!A:H,8,0),0)</f>
        <v>0</v>
      </c>
      <c r="K128" s="70">
        <f t="shared" si="2"/>
        <v>0</v>
      </c>
      <c r="M128" s="1" t="e">
        <f>VLOOKUP(B128,Ref.!I:K,3,0)</f>
        <v>#N/A</v>
      </c>
      <c r="N128" s="1">
        <f t="shared" si="3"/>
        <v>0</v>
      </c>
    </row>
    <row r="129" spans="1:14" x14ac:dyDescent="0.25">
      <c r="A129"/>
      <c r="B129"/>
      <c r="C129"/>
      <c r="D129" s="106"/>
      <c r="E129" s="106"/>
      <c r="F129" s="106"/>
      <c r="G129" s="106"/>
      <c r="H129" s="106"/>
      <c r="J129" s="68">
        <f>IFERROR(VLOOKUP(A129,mar!A:H,8,0),0)</f>
        <v>0</v>
      </c>
      <c r="K129" s="70">
        <f t="shared" si="2"/>
        <v>0</v>
      </c>
      <c r="M129" s="1" t="e">
        <f>VLOOKUP(B129,Ref.!I:K,3,0)</f>
        <v>#N/A</v>
      </c>
      <c r="N129" s="1">
        <f t="shared" si="3"/>
        <v>0</v>
      </c>
    </row>
    <row r="130" spans="1:14" x14ac:dyDescent="0.25">
      <c r="A130"/>
      <c r="B130"/>
      <c r="C130"/>
      <c r="D130" s="106"/>
      <c r="E130" s="106"/>
      <c r="F130" s="106"/>
      <c r="G130" s="106"/>
      <c r="H130" s="106"/>
      <c r="J130" s="68">
        <f>IFERROR(VLOOKUP(A130,mar!A:H,8,0),0)</f>
        <v>0</v>
      </c>
      <c r="K130" s="70">
        <f t="shared" ref="K130:K193" si="4">D130-J130</f>
        <v>0</v>
      </c>
      <c r="M130" s="1" t="e">
        <f>VLOOKUP(B130,Ref.!I:K,3,0)</f>
        <v>#N/A</v>
      </c>
      <c r="N130" s="1">
        <f t="shared" si="3"/>
        <v>0</v>
      </c>
    </row>
    <row r="131" spans="1:14" x14ac:dyDescent="0.25">
      <c r="A131"/>
      <c r="B131"/>
      <c r="C131"/>
      <c r="D131" s="106"/>
      <c r="E131" s="106"/>
      <c r="F131" s="106"/>
      <c r="G131" s="106"/>
      <c r="H131" s="106"/>
      <c r="J131" s="68">
        <f>IFERROR(VLOOKUP(A131,mar!A:H,8,0),0)</f>
        <v>0</v>
      </c>
      <c r="K131" s="70">
        <f t="shared" si="4"/>
        <v>0</v>
      </c>
      <c r="M131" s="1" t="e">
        <f>VLOOKUP(B131,Ref.!I:K,3,0)</f>
        <v>#N/A</v>
      </c>
      <c r="N131" s="1">
        <f t="shared" ref="N131:N194" si="5">LEN(A131)</f>
        <v>0</v>
      </c>
    </row>
    <row r="132" spans="1:14" x14ac:dyDescent="0.25">
      <c r="A132"/>
      <c r="B132"/>
      <c r="C132"/>
      <c r="D132" s="106"/>
      <c r="E132" s="106"/>
      <c r="F132" s="106"/>
      <c r="G132" s="106"/>
      <c r="H132" s="106"/>
      <c r="J132" s="68">
        <f>IFERROR(VLOOKUP(A132,mar!A:H,8,0),0)</f>
        <v>0</v>
      </c>
      <c r="K132" s="70">
        <f t="shared" si="4"/>
        <v>0</v>
      </c>
      <c r="M132" s="1" t="e">
        <f>VLOOKUP(B132,Ref.!I:K,3,0)</f>
        <v>#N/A</v>
      </c>
      <c r="N132" s="1">
        <f t="shared" si="5"/>
        <v>0</v>
      </c>
    </row>
    <row r="133" spans="1:14" x14ac:dyDescent="0.25">
      <c r="A133"/>
      <c r="B133"/>
      <c r="C133"/>
      <c r="D133" s="106"/>
      <c r="E133" s="106"/>
      <c r="F133" s="106"/>
      <c r="G133" s="106"/>
      <c r="H133" s="106"/>
      <c r="J133" s="68">
        <f>IFERROR(VLOOKUP(A133,mar!A:H,8,0),0)</f>
        <v>0</v>
      </c>
      <c r="K133" s="70">
        <f t="shared" si="4"/>
        <v>0</v>
      </c>
      <c r="M133" s="1" t="e">
        <f>VLOOKUP(B133,Ref.!I:K,3,0)</f>
        <v>#N/A</v>
      </c>
      <c r="N133" s="1">
        <f t="shared" si="5"/>
        <v>0</v>
      </c>
    </row>
    <row r="134" spans="1:14" x14ac:dyDescent="0.25">
      <c r="A134"/>
      <c r="B134"/>
      <c r="C134"/>
      <c r="D134" s="106"/>
      <c r="E134" s="106"/>
      <c r="F134" s="106"/>
      <c r="G134" s="106"/>
      <c r="H134" s="106"/>
      <c r="J134" s="68">
        <f>IFERROR(VLOOKUP(A134,mar!A:H,8,0),0)</f>
        <v>0</v>
      </c>
      <c r="K134" s="70">
        <f t="shared" si="4"/>
        <v>0</v>
      </c>
      <c r="M134" s="1" t="e">
        <f>VLOOKUP(B134,Ref.!I:K,3,0)</f>
        <v>#N/A</v>
      </c>
      <c r="N134" s="1">
        <f t="shared" si="5"/>
        <v>0</v>
      </c>
    </row>
    <row r="135" spans="1:14" x14ac:dyDescent="0.25">
      <c r="A135"/>
      <c r="B135"/>
      <c r="C135"/>
      <c r="D135" s="106"/>
      <c r="E135" s="106"/>
      <c r="F135" s="106"/>
      <c r="G135" s="106"/>
      <c r="H135" s="106"/>
      <c r="J135" s="68">
        <f>IFERROR(VLOOKUP(A135,mar!A:H,8,0),0)</f>
        <v>0</v>
      </c>
      <c r="K135" s="70">
        <f t="shared" si="4"/>
        <v>0</v>
      </c>
      <c r="M135" s="1" t="e">
        <f>VLOOKUP(B135,Ref.!I:K,3,0)</f>
        <v>#N/A</v>
      </c>
      <c r="N135" s="1">
        <f t="shared" si="5"/>
        <v>0</v>
      </c>
    </row>
    <row r="136" spans="1:14" x14ac:dyDescent="0.25">
      <c r="A136"/>
      <c r="B136"/>
      <c r="C136"/>
      <c r="D136" s="106"/>
      <c r="E136" s="106"/>
      <c r="F136" s="106"/>
      <c r="G136" s="106"/>
      <c r="H136" s="106"/>
      <c r="J136" s="68">
        <f>IFERROR(VLOOKUP(A136,mar!A:H,8,0),0)</f>
        <v>0</v>
      </c>
      <c r="K136" s="70">
        <f t="shared" si="4"/>
        <v>0</v>
      </c>
      <c r="M136" s="1" t="e">
        <f>VLOOKUP(B136,Ref.!I:K,3,0)</f>
        <v>#N/A</v>
      </c>
      <c r="N136" s="1">
        <f t="shared" si="5"/>
        <v>0</v>
      </c>
    </row>
    <row r="137" spans="1:14" x14ac:dyDescent="0.25">
      <c r="A137"/>
      <c r="B137"/>
      <c r="C137"/>
      <c r="D137" s="106"/>
      <c r="E137" s="106"/>
      <c r="F137" s="106"/>
      <c r="G137" s="106"/>
      <c r="H137" s="106"/>
      <c r="J137" s="68">
        <f>IFERROR(VLOOKUP(A137,mar!A:H,8,0),0)</f>
        <v>0</v>
      </c>
      <c r="K137" s="70">
        <f t="shared" si="4"/>
        <v>0</v>
      </c>
      <c r="M137" s="1" t="e">
        <f>VLOOKUP(B137,Ref.!I:K,3,0)</f>
        <v>#N/A</v>
      </c>
      <c r="N137" s="1">
        <f t="shared" si="5"/>
        <v>0</v>
      </c>
    </row>
    <row r="138" spans="1:14" x14ac:dyDescent="0.25">
      <c r="A138"/>
      <c r="B138"/>
      <c r="C138"/>
      <c r="D138" s="106"/>
      <c r="E138" s="106"/>
      <c r="F138" s="106"/>
      <c r="G138" s="106"/>
      <c r="H138" s="106"/>
      <c r="J138" s="68">
        <f>IFERROR(VLOOKUP(A138,mar!A:H,8,0),0)</f>
        <v>0</v>
      </c>
      <c r="K138" s="70">
        <f t="shared" si="4"/>
        <v>0</v>
      </c>
      <c r="M138" s="1" t="e">
        <f>VLOOKUP(B138,Ref.!I:K,3,0)</f>
        <v>#N/A</v>
      </c>
      <c r="N138" s="1">
        <f t="shared" si="5"/>
        <v>0</v>
      </c>
    </row>
    <row r="139" spans="1:14" x14ac:dyDescent="0.25">
      <c r="A139"/>
      <c r="B139"/>
      <c r="C139"/>
      <c r="D139" s="106"/>
      <c r="E139" s="106"/>
      <c r="F139" s="106"/>
      <c r="G139" s="106"/>
      <c r="H139" s="106"/>
      <c r="J139" s="68">
        <f>IFERROR(VLOOKUP(A139,mar!A:H,8,0),0)</f>
        <v>0</v>
      </c>
      <c r="K139" s="70">
        <f t="shared" si="4"/>
        <v>0</v>
      </c>
      <c r="M139" s="1" t="e">
        <f>VLOOKUP(B139,Ref.!I:K,3,0)</f>
        <v>#N/A</v>
      </c>
      <c r="N139" s="1">
        <f t="shared" si="5"/>
        <v>0</v>
      </c>
    </row>
    <row r="140" spans="1:14" x14ac:dyDescent="0.25">
      <c r="A140"/>
      <c r="B140"/>
      <c r="C140"/>
      <c r="D140" s="106"/>
      <c r="E140" s="106"/>
      <c r="F140" s="106"/>
      <c r="G140" s="106"/>
      <c r="H140" s="106"/>
      <c r="J140" s="68">
        <f>IFERROR(VLOOKUP(A140,mar!A:H,8,0),0)</f>
        <v>0</v>
      </c>
      <c r="K140" s="70">
        <f t="shared" si="4"/>
        <v>0</v>
      </c>
      <c r="M140" s="1" t="e">
        <f>VLOOKUP(B140,Ref.!I:K,3,0)</f>
        <v>#N/A</v>
      </c>
      <c r="N140" s="1">
        <f t="shared" si="5"/>
        <v>0</v>
      </c>
    </row>
    <row r="141" spans="1:14" x14ac:dyDescent="0.25">
      <c r="A141"/>
      <c r="B141"/>
      <c r="C141"/>
      <c r="D141" s="106"/>
      <c r="E141" s="106"/>
      <c r="F141" s="106"/>
      <c r="G141" s="106"/>
      <c r="H141" s="106"/>
      <c r="J141" s="68">
        <f>IFERROR(VLOOKUP(A141,mar!A:H,8,0),0)</f>
        <v>0</v>
      </c>
      <c r="K141" s="70">
        <f t="shared" si="4"/>
        <v>0</v>
      </c>
      <c r="M141" s="1" t="e">
        <f>VLOOKUP(B141,Ref.!I:K,3,0)</f>
        <v>#N/A</v>
      </c>
      <c r="N141" s="1">
        <f t="shared" si="5"/>
        <v>0</v>
      </c>
    </row>
    <row r="142" spans="1:14" x14ac:dyDescent="0.25">
      <c r="A142"/>
      <c r="B142"/>
      <c r="C142"/>
      <c r="D142" s="106"/>
      <c r="E142" s="106"/>
      <c r="F142" s="106"/>
      <c r="G142" s="106"/>
      <c r="H142" s="106"/>
      <c r="J142" s="68">
        <f>IFERROR(VLOOKUP(A142,mar!A:H,8,0),0)</f>
        <v>0</v>
      </c>
      <c r="K142" s="70">
        <f t="shared" si="4"/>
        <v>0</v>
      </c>
      <c r="M142" s="1" t="e">
        <f>VLOOKUP(B142,Ref.!I:K,3,0)</f>
        <v>#N/A</v>
      </c>
      <c r="N142" s="1">
        <f t="shared" si="5"/>
        <v>0</v>
      </c>
    </row>
    <row r="143" spans="1:14" x14ac:dyDescent="0.25">
      <c r="A143"/>
      <c r="B143"/>
      <c r="C143"/>
      <c r="D143" s="106"/>
      <c r="E143" s="106"/>
      <c r="F143" s="106"/>
      <c r="G143" s="106"/>
      <c r="H143" s="106"/>
      <c r="J143" s="68">
        <f>IFERROR(VLOOKUP(A143,mar!A:H,8,0),0)</f>
        <v>0</v>
      </c>
      <c r="K143" s="70">
        <f t="shared" si="4"/>
        <v>0</v>
      </c>
      <c r="M143" s="1" t="e">
        <f>VLOOKUP(B143,Ref.!I:K,3,0)</f>
        <v>#N/A</v>
      </c>
      <c r="N143" s="1">
        <f t="shared" si="5"/>
        <v>0</v>
      </c>
    </row>
    <row r="144" spans="1:14" x14ac:dyDescent="0.25">
      <c r="A144"/>
      <c r="B144"/>
      <c r="C144"/>
      <c r="D144" s="106"/>
      <c r="E144" s="106"/>
      <c r="F144" s="106"/>
      <c r="G144" s="106"/>
      <c r="H144" s="106"/>
      <c r="J144" s="68">
        <f>IFERROR(VLOOKUP(A144,mar!A:H,8,0),0)</f>
        <v>0</v>
      </c>
      <c r="K144" s="70">
        <f t="shared" si="4"/>
        <v>0</v>
      </c>
      <c r="M144" s="1" t="e">
        <f>VLOOKUP(B144,Ref.!I:K,3,0)</f>
        <v>#N/A</v>
      </c>
      <c r="N144" s="1">
        <f t="shared" si="5"/>
        <v>0</v>
      </c>
    </row>
    <row r="145" spans="1:14" x14ac:dyDescent="0.25">
      <c r="A145"/>
      <c r="B145"/>
      <c r="C145"/>
      <c r="D145" s="106"/>
      <c r="E145" s="106"/>
      <c r="F145" s="106"/>
      <c r="G145" s="106"/>
      <c r="H145" s="106"/>
      <c r="J145" s="68">
        <f>IFERROR(VLOOKUP(A145,mar!A:H,8,0),0)</f>
        <v>0</v>
      </c>
      <c r="K145" s="70">
        <f t="shared" si="4"/>
        <v>0</v>
      </c>
      <c r="M145" s="1" t="e">
        <f>VLOOKUP(B145,Ref.!I:K,3,0)</f>
        <v>#N/A</v>
      </c>
      <c r="N145" s="1">
        <f t="shared" si="5"/>
        <v>0</v>
      </c>
    </row>
    <row r="146" spans="1:14" x14ac:dyDescent="0.25">
      <c r="A146"/>
      <c r="B146"/>
      <c r="C146"/>
      <c r="D146" s="106"/>
      <c r="E146" s="106"/>
      <c r="F146" s="106"/>
      <c r="G146" s="106"/>
      <c r="H146" s="106"/>
      <c r="J146" s="68">
        <f>IFERROR(VLOOKUP(A146,mar!A:H,8,0),0)</f>
        <v>0</v>
      </c>
      <c r="K146" s="70">
        <f t="shared" si="4"/>
        <v>0</v>
      </c>
      <c r="M146" s="1" t="e">
        <f>VLOOKUP(B146,Ref.!I:K,3,0)</f>
        <v>#N/A</v>
      </c>
      <c r="N146" s="1">
        <f t="shared" si="5"/>
        <v>0</v>
      </c>
    </row>
    <row r="147" spans="1:14" x14ac:dyDescent="0.25">
      <c r="A147"/>
      <c r="B147"/>
      <c r="C147"/>
      <c r="D147" s="106"/>
      <c r="E147" s="106"/>
      <c r="F147" s="106"/>
      <c r="G147" s="106"/>
      <c r="H147" s="106"/>
      <c r="J147" s="68">
        <f>IFERROR(VLOOKUP(A147,mar!A:H,8,0),0)</f>
        <v>0</v>
      </c>
      <c r="K147" s="70">
        <f t="shared" si="4"/>
        <v>0</v>
      </c>
      <c r="M147" s="1" t="e">
        <f>VLOOKUP(B147,Ref.!I:K,3,0)</f>
        <v>#N/A</v>
      </c>
      <c r="N147" s="1">
        <f t="shared" si="5"/>
        <v>0</v>
      </c>
    </row>
    <row r="148" spans="1:14" x14ac:dyDescent="0.25">
      <c r="A148"/>
      <c r="B148"/>
      <c r="C148"/>
      <c r="D148" s="106"/>
      <c r="E148" s="106"/>
      <c r="F148" s="106"/>
      <c r="G148" s="106"/>
      <c r="H148" s="106"/>
      <c r="J148" s="68">
        <f>IFERROR(VLOOKUP(A148,mar!A:H,8,0),0)</f>
        <v>0</v>
      </c>
      <c r="K148" s="70">
        <f t="shared" si="4"/>
        <v>0</v>
      </c>
      <c r="M148" s="1" t="e">
        <f>VLOOKUP(B148,Ref.!I:K,3,0)</f>
        <v>#N/A</v>
      </c>
      <c r="N148" s="1">
        <f t="shared" si="5"/>
        <v>0</v>
      </c>
    </row>
    <row r="149" spans="1:14" x14ac:dyDescent="0.25">
      <c r="A149"/>
      <c r="B149"/>
      <c r="C149"/>
      <c r="D149" s="106"/>
      <c r="E149" s="106"/>
      <c r="F149" s="106"/>
      <c r="G149" s="106"/>
      <c r="H149" s="106"/>
      <c r="J149" s="68">
        <f>IFERROR(VLOOKUP(A149,mar!A:H,8,0),0)</f>
        <v>0</v>
      </c>
      <c r="K149" s="70">
        <f t="shared" si="4"/>
        <v>0</v>
      </c>
      <c r="M149" s="1" t="e">
        <f>VLOOKUP(B149,Ref.!I:K,3,0)</f>
        <v>#N/A</v>
      </c>
      <c r="N149" s="1">
        <f t="shared" si="5"/>
        <v>0</v>
      </c>
    </row>
    <row r="150" spans="1:14" x14ac:dyDescent="0.25">
      <c r="A150"/>
      <c r="B150"/>
      <c r="C150"/>
      <c r="D150" s="106"/>
      <c r="E150" s="106"/>
      <c r="F150" s="106"/>
      <c r="G150" s="106"/>
      <c r="H150" s="106"/>
      <c r="J150" s="68">
        <f>IFERROR(VLOOKUP(A150,mar!A:H,8,0),0)</f>
        <v>0</v>
      </c>
      <c r="K150" s="70">
        <f t="shared" si="4"/>
        <v>0</v>
      </c>
      <c r="M150" s="1" t="e">
        <f>VLOOKUP(B150,Ref.!I:K,3,0)</f>
        <v>#N/A</v>
      </c>
      <c r="N150" s="1">
        <f t="shared" si="5"/>
        <v>0</v>
      </c>
    </row>
    <row r="151" spans="1:14" x14ac:dyDescent="0.25">
      <c r="A151"/>
      <c r="B151"/>
      <c r="C151"/>
      <c r="D151" s="106"/>
      <c r="E151" s="106"/>
      <c r="F151" s="106"/>
      <c r="G151" s="106"/>
      <c r="H151" s="106"/>
      <c r="J151" s="68">
        <f>IFERROR(VLOOKUP(A151,mar!A:H,8,0),0)</f>
        <v>0</v>
      </c>
      <c r="K151" s="70">
        <f t="shared" si="4"/>
        <v>0</v>
      </c>
      <c r="M151" s="1" t="e">
        <f>VLOOKUP(B151,Ref.!I:K,3,0)</f>
        <v>#N/A</v>
      </c>
      <c r="N151" s="1">
        <f t="shared" si="5"/>
        <v>0</v>
      </c>
    </row>
    <row r="152" spans="1:14" x14ac:dyDescent="0.25">
      <c r="A152"/>
      <c r="B152"/>
      <c r="C152"/>
      <c r="D152" s="106"/>
      <c r="E152" s="106"/>
      <c r="F152" s="106"/>
      <c r="G152" s="106"/>
      <c r="H152" s="106"/>
      <c r="J152" s="68">
        <f>IFERROR(VLOOKUP(A152,mar!A:H,8,0),0)</f>
        <v>0</v>
      </c>
      <c r="K152" s="70">
        <f t="shared" si="4"/>
        <v>0</v>
      </c>
      <c r="M152" s="1" t="e">
        <f>VLOOKUP(B152,Ref.!I:K,3,0)</f>
        <v>#N/A</v>
      </c>
      <c r="N152" s="1">
        <f t="shared" si="5"/>
        <v>0</v>
      </c>
    </row>
    <row r="153" spans="1:14" x14ac:dyDescent="0.25">
      <c r="A153"/>
      <c r="B153"/>
      <c r="C153"/>
      <c r="D153" s="106"/>
      <c r="E153" s="106"/>
      <c r="F153" s="106"/>
      <c r="G153" s="106"/>
      <c r="H153" s="106"/>
      <c r="J153" s="68">
        <f>IFERROR(VLOOKUP(A153,mar!A:H,8,0),0)</f>
        <v>0</v>
      </c>
      <c r="K153" s="70">
        <f t="shared" si="4"/>
        <v>0</v>
      </c>
      <c r="M153" s="1" t="e">
        <f>VLOOKUP(B153,Ref.!I:K,3,0)</f>
        <v>#N/A</v>
      </c>
      <c r="N153" s="1">
        <f t="shared" si="5"/>
        <v>0</v>
      </c>
    </row>
    <row r="154" spans="1:14" x14ac:dyDescent="0.25">
      <c r="A154"/>
      <c r="B154"/>
      <c r="C154"/>
      <c r="D154" s="106"/>
      <c r="E154" s="106"/>
      <c r="F154" s="106"/>
      <c r="G154" s="106"/>
      <c r="H154" s="106"/>
      <c r="J154" s="68">
        <f>IFERROR(VLOOKUP(A154,mar!A:H,8,0),0)</f>
        <v>0</v>
      </c>
      <c r="K154" s="70">
        <f t="shared" si="4"/>
        <v>0</v>
      </c>
      <c r="M154" s="1" t="e">
        <f>VLOOKUP(B154,Ref.!I:K,3,0)</f>
        <v>#N/A</v>
      </c>
      <c r="N154" s="1">
        <f t="shared" si="5"/>
        <v>0</v>
      </c>
    </row>
    <row r="155" spans="1:14" x14ac:dyDescent="0.25">
      <c r="A155"/>
      <c r="B155"/>
      <c r="C155"/>
      <c r="D155" s="106"/>
      <c r="E155" s="106"/>
      <c r="F155" s="106"/>
      <c r="G155" s="106"/>
      <c r="H155" s="106"/>
      <c r="J155" s="68">
        <f>IFERROR(VLOOKUP(A155,mar!A:H,8,0),0)</f>
        <v>0</v>
      </c>
      <c r="K155" s="70">
        <f t="shared" si="4"/>
        <v>0</v>
      </c>
      <c r="M155" s="1" t="e">
        <f>VLOOKUP(B155,Ref.!I:K,3,0)</f>
        <v>#N/A</v>
      </c>
      <c r="N155" s="1">
        <f t="shared" si="5"/>
        <v>0</v>
      </c>
    </row>
    <row r="156" spans="1:14" x14ac:dyDescent="0.25">
      <c r="A156"/>
      <c r="B156"/>
      <c r="C156"/>
      <c r="D156" s="106"/>
      <c r="E156" s="106"/>
      <c r="F156" s="106"/>
      <c r="G156" s="106"/>
      <c r="H156" s="106"/>
      <c r="J156" s="68">
        <f>IFERROR(VLOOKUP(A156,mar!A:H,8,0),0)</f>
        <v>0</v>
      </c>
      <c r="K156" s="70">
        <f t="shared" si="4"/>
        <v>0</v>
      </c>
      <c r="M156" s="1" t="e">
        <f>VLOOKUP(B156,Ref.!I:K,3,0)</f>
        <v>#N/A</v>
      </c>
      <c r="N156" s="1">
        <f t="shared" si="5"/>
        <v>0</v>
      </c>
    </row>
    <row r="157" spans="1:14" x14ac:dyDescent="0.25">
      <c r="A157"/>
      <c r="B157"/>
      <c r="C157"/>
      <c r="D157" s="106"/>
      <c r="E157" s="106"/>
      <c r="F157" s="106"/>
      <c r="G157" s="106"/>
      <c r="H157" s="106"/>
      <c r="J157" s="68">
        <f>IFERROR(VLOOKUP(A157,mar!A:H,8,0),0)</f>
        <v>0</v>
      </c>
      <c r="K157" s="70">
        <f t="shared" si="4"/>
        <v>0</v>
      </c>
      <c r="M157" s="1" t="e">
        <f>VLOOKUP(B157,Ref.!I:K,3,0)</f>
        <v>#N/A</v>
      </c>
      <c r="N157" s="1">
        <f t="shared" si="5"/>
        <v>0</v>
      </c>
    </row>
    <row r="158" spans="1:14" x14ac:dyDescent="0.25">
      <c r="A158"/>
      <c r="B158"/>
      <c r="C158"/>
      <c r="D158" s="106"/>
      <c r="E158" s="106"/>
      <c r="F158" s="106"/>
      <c r="G158" s="106"/>
      <c r="H158" s="106"/>
      <c r="J158" s="68">
        <f>IFERROR(VLOOKUP(A158,mar!A:H,8,0),0)</f>
        <v>0</v>
      </c>
      <c r="K158" s="70">
        <f t="shared" si="4"/>
        <v>0</v>
      </c>
      <c r="M158" s="1" t="e">
        <f>VLOOKUP(B158,Ref.!I:K,3,0)</f>
        <v>#N/A</v>
      </c>
      <c r="N158" s="1">
        <f t="shared" si="5"/>
        <v>0</v>
      </c>
    </row>
    <row r="159" spans="1:14" x14ac:dyDescent="0.25">
      <c r="A159"/>
      <c r="B159"/>
      <c r="C159"/>
      <c r="D159" s="106"/>
      <c r="E159" s="106"/>
      <c r="F159" s="106"/>
      <c r="G159" s="106"/>
      <c r="H159" s="106"/>
      <c r="J159" s="68">
        <f>IFERROR(VLOOKUP(A159,mar!A:H,8,0),0)</f>
        <v>0</v>
      </c>
      <c r="K159" s="70">
        <f t="shared" si="4"/>
        <v>0</v>
      </c>
      <c r="M159" s="1" t="e">
        <f>VLOOKUP(B159,Ref.!I:K,3,0)</f>
        <v>#N/A</v>
      </c>
      <c r="N159" s="1">
        <f t="shared" si="5"/>
        <v>0</v>
      </c>
    </row>
    <row r="160" spans="1:14" x14ac:dyDescent="0.25">
      <c r="A160"/>
      <c r="B160"/>
      <c r="C160"/>
      <c r="D160" s="106"/>
      <c r="E160" s="106"/>
      <c r="F160" s="106"/>
      <c r="G160" s="106"/>
      <c r="H160" s="106"/>
      <c r="J160" s="68">
        <f>IFERROR(VLOOKUP(A160,mar!A:H,8,0),0)</f>
        <v>0</v>
      </c>
      <c r="K160" s="70">
        <f t="shared" si="4"/>
        <v>0</v>
      </c>
      <c r="M160" s="1" t="e">
        <f>VLOOKUP(B160,Ref.!I:K,3,0)</f>
        <v>#N/A</v>
      </c>
      <c r="N160" s="1">
        <f t="shared" si="5"/>
        <v>0</v>
      </c>
    </row>
    <row r="161" spans="1:14" x14ac:dyDescent="0.25">
      <c r="A161"/>
      <c r="B161"/>
      <c r="C161"/>
      <c r="D161" s="106"/>
      <c r="E161" s="106"/>
      <c r="F161" s="106"/>
      <c r="G161" s="106"/>
      <c r="H161" s="106"/>
      <c r="J161" s="68">
        <f>IFERROR(VLOOKUP(A161,mar!A:H,8,0),0)</f>
        <v>0</v>
      </c>
      <c r="K161" s="70">
        <f t="shared" si="4"/>
        <v>0</v>
      </c>
      <c r="M161" s="1" t="e">
        <f>VLOOKUP(B161,Ref.!I:K,3,0)</f>
        <v>#N/A</v>
      </c>
      <c r="N161" s="1">
        <f t="shared" si="5"/>
        <v>0</v>
      </c>
    </row>
    <row r="162" spans="1:14" x14ac:dyDescent="0.25">
      <c r="A162"/>
      <c r="B162"/>
      <c r="C162"/>
      <c r="D162" s="106"/>
      <c r="E162" s="106"/>
      <c r="F162" s="106"/>
      <c r="G162" s="106"/>
      <c r="H162" s="106"/>
      <c r="J162" s="68">
        <f>IFERROR(VLOOKUP(A162,mar!A:H,8,0),0)</f>
        <v>0</v>
      </c>
      <c r="K162" s="70">
        <f t="shared" si="4"/>
        <v>0</v>
      </c>
      <c r="M162" s="1" t="e">
        <f>VLOOKUP(B162,Ref.!I:K,3,0)</f>
        <v>#N/A</v>
      </c>
      <c r="N162" s="1">
        <f t="shared" si="5"/>
        <v>0</v>
      </c>
    </row>
    <row r="163" spans="1:14" x14ac:dyDescent="0.25">
      <c r="A163"/>
      <c r="B163"/>
      <c r="C163"/>
      <c r="D163" s="106"/>
      <c r="E163" s="106"/>
      <c r="F163" s="106"/>
      <c r="G163" s="106"/>
      <c r="H163" s="106"/>
      <c r="J163" s="68">
        <f>IFERROR(VLOOKUP(A163,mar!A:H,8,0),0)</f>
        <v>0</v>
      </c>
      <c r="K163" s="70">
        <f t="shared" si="4"/>
        <v>0</v>
      </c>
      <c r="M163" s="1" t="e">
        <f>VLOOKUP(B163,Ref.!I:K,3,0)</f>
        <v>#N/A</v>
      </c>
      <c r="N163" s="1">
        <f t="shared" si="5"/>
        <v>0</v>
      </c>
    </row>
    <row r="164" spans="1:14" x14ac:dyDescent="0.25">
      <c r="A164"/>
      <c r="B164"/>
      <c r="C164"/>
      <c r="D164" s="106"/>
      <c r="E164" s="106"/>
      <c r="F164" s="106"/>
      <c r="G164" s="106"/>
      <c r="H164" s="106"/>
      <c r="J164" s="68">
        <f>IFERROR(VLOOKUP(A164,mar!A:H,8,0),0)</f>
        <v>0</v>
      </c>
      <c r="K164" s="70">
        <f t="shared" si="4"/>
        <v>0</v>
      </c>
      <c r="M164" s="1" t="e">
        <f>VLOOKUP(B164,Ref.!I:K,3,0)</f>
        <v>#N/A</v>
      </c>
      <c r="N164" s="1">
        <f t="shared" si="5"/>
        <v>0</v>
      </c>
    </row>
    <row r="165" spans="1:14" x14ac:dyDescent="0.25">
      <c r="A165"/>
      <c r="B165"/>
      <c r="C165"/>
      <c r="D165" s="106"/>
      <c r="E165" s="106"/>
      <c r="F165" s="106"/>
      <c r="G165" s="106"/>
      <c r="H165" s="106"/>
      <c r="J165" s="68">
        <f>IFERROR(VLOOKUP(A165,mar!A:H,8,0),0)</f>
        <v>0</v>
      </c>
      <c r="K165" s="70">
        <f t="shared" si="4"/>
        <v>0</v>
      </c>
      <c r="M165" s="1" t="e">
        <f>VLOOKUP(B165,Ref.!I:K,3,0)</f>
        <v>#N/A</v>
      </c>
      <c r="N165" s="1">
        <f t="shared" si="5"/>
        <v>0</v>
      </c>
    </row>
    <row r="166" spans="1:14" x14ac:dyDescent="0.25">
      <c r="A166"/>
      <c r="B166"/>
      <c r="C166"/>
      <c r="D166" s="106"/>
      <c r="E166" s="106"/>
      <c r="F166" s="106"/>
      <c r="G166" s="106"/>
      <c r="H166" s="106"/>
      <c r="J166" s="68">
        <f>IFERROR(VLOOKUP(A166,mar!A:H,8,0),0)</f>
        <v>0</v>
      </c>
      <c r="K166" s="70">
        <f t="shared" si="4"/>
        <v>0</v>
      </c>
      <c r="M166" s="1" t="e">
        <f>VLOOKUP(B166,Ref.!I:K,3,0)</f>
        <v>#N/A</v>
      </c>
      <c r="N166" s="1">
        <f t="shared" si="5"/>
        <v>0</v>
      </c>
    </row>
    <row r="167" spans="1:14" x14ac:dyDescent="0.25">
      <c r="A167"/>
      <c r="B167"/>
      <c r="C167"/>
      <c r="D167" s="106"/>
      <c r="E167" s="106"/>
      <c r="F167" s="106"/>
      <c r="G167" s="106"/>
      <c r="H167" s="106"/>
      <c r="J167" s="68">
        <f>IFERROR(VLOOKUP(A167,mar!A:H,8,0),0)</f>
        <v>0</v>
      </c>
      <c r="K167" s="70">
        <f t="shared" si="4"/>
        <v>0</v>
      </c>
      <c r="M167" s="1" t="e">
        <f>VLOOKUP(B167,Ref.!I:K,3,0)</f>
        <v>#N/A</v>
      </c>
      <c r="N167" s="1">
        <f t="shared" si="5"/>
        <v>0</v>
      </c>
    </row>
    <row r="168" spans="1:14" x14ac:dyDescent="0.25">
      <c r="A168"/>
      <c r="B168"/>
      <c r="C168"/>
      <c r="D168" s="106"/>
      <c r="E168" s="106"/>
      <c r="F168" s="106"/>
      <c r="G168" s="106"/>
      <c r="H168" s="106"/>
      <c r="J168" s="68">
        <f>IFERROR(VLOOKUP(A168,mar!A:H,8,0),0)</f>
        <v>0</v>
      </c>
      <c r="K168" s="70">
        <f t="shared" si="4"/>
        <v>0</v>
      </c>
      <c r="M168" s="1" t="e">
        <f>VLOOKUP(B168,Ref.!I:K,3,0)</f>
        <v>#N/A</v>
      </c>
      <c r="N168" s="1">
        <f t="shared" si="5"/>
        <v>0</v>
      </c>
    </row>
    <row r="169" spans="1:14" x14ac:dyDescent="0.25">
      <c r="A169"/>
      <c r="B169"/>
      <c r="C169"/>
      <c r="D169" s="106"/>
      <c r="E169" s="106"/>
      <c r="F169" s="106"/>
      <c r="G169" s="106"/>
      <c r="H169" s="106"/>
      <c r="J169" s="68">
        <f>IFERROR(VLOOKUP(A169,mar!A:H,8,0),0)</f>
        <v>0</v>
      </c>
      <c r="K169" s="70">
        <f t="shared" si="4"/>
        <v>0</v>
      </c>
      <c r="M169" s="1" t="e">
        <f>VLOOKUP(B169,Ref.!I:K,3,0)</f>
        <v>#N/A</v>
      </c>
      <c r="N169" s="1">
        <f t="shared" si="5"/>
        <v>0</v>
      </c>
    </row>
    <row r="170" spans="1:14" x14ac:dyDescent="0.25">
      <c r="A170"/>
      <c r="B170"/>
      <c r="C170"/>
      <c r="D170" s="106"/>
      <c r="E170" s="106"/>
      <c r="F170" s="106"/>
      <c r="G170" s="106"/>
      <c r="H170" s="106"/>
      <c r="J170" s="68">
        <f>IFERROR(VLOOKUP(A170,mar!A:H,8,0),0)</f>
        <v>0</v>
      </c>
      <c r="K170" s="70">
        <f t="shared" si="4"/>
        <v>0</v>
      </c>
      <c r="M170" s="1" t="e">
        <f>VLOOKUP(B170,Ref.!I:K,3,0)</f>
        <v>#N/A</v>
      </c>
      <c r="N170" s="1">
        <f t="shared" si="5"/>
        <v>0</v>
      </c>
    </row>
    <row r="171" spans="1:14" x14ac:dyDescent="0.25">
      <c r="A171"/>
      <c r="B171"/>
      <c r="C171"/>
      <c r="D171" s="106"/>
      <c r="E171" s="106"/>
      <c r="F171" s="106"/>
      <c r="G171" s="106"/>
      <c r="H171" s="106"/>
      <c r="J171" s="68">
        <f>IFERROR(VLOOKUP(A171,mar!A:H,8,0),0)</f>
        <v>0</v>
      </c>
      <c r="K171" s="70">
        <f t="shared" si="4"/>
        <v>0</v>
      </c>
      <c r="M171" s="1" t="e">
        <f>VLOOKUP(B171,Ref.!I:K,3,0)</f>
        <v>#N/A</v>
      </c>
      <c r="N171" s="1">
        <f t="shared" si="5"/>
        <v>0</v>
      </c>
    </row>
    <row r="172" spans="1:14" x14ac:dyDescent="0.25">
      <c r="A172"/>
      <c r="B172"/>
      <c r="C172"/>
      <c r="D172" s="106"/>
      <c r="E172" s="106"/>
      <c r="F172" s="106"/>
      <c r="G172" s="106"/>
      <c r="H172" s="106"/>
      <c r="J172" s="68">
        <f>IFERROR(VLOOKUP(A172,mar!A:H,8,0),0)</f>
        <v>0</v>
      </c>
      <c r="K172" s="70">
        <f t="shared" si="4"/>
        <v>0</v>
      </c>
      <c r="M172" s="1" t="e">
        <f>VLOOKUP(B172,Ref.!I:K,3,0)</f>
        <v>#N/A</v>
      </c>
      <c r="N172" s="1">
        <f t="shared" si="5"/>
        <v>0</v>
      </c>
    </row>
    <row r="173" spans="1:14" x14ac:dyDescent="0.25">
      <c r="A173"/>
      <c r="B173"/>
      <c r="C173"/>
      <c r="D173" s="106"/>
      <c r="E173" s="106"/>
      <c r="F173" s="106"/>
      <c r="G173" s="106"/>
      <c r="H173" s="106"/>
      <c r="J173" s="68">
        <f>IFERROR(VLOOKUP(A173,mar!A:H,8,0),0)</f>
        <v>0</v>
      </c>
      <c r="K173" s="70">
        <f t="shared" si="4"/>
        <v>0</v>
      </c>
      <c r="M173" s="1" t="e">
        <f>VLOOKUP(B173,Ref.!I:K,3,0)</f>
        <v>#N/A</v>
      </c>
      <c r="N173" s="1">
        <f t="shared" si="5"/>
        <v>0</v>
      </c>
    </row>
    <row r="174" spans="1:14" x14ac:dyDescent="0.25">
      <c r="A174"/>
      <c r="B174"/>
      <c r="C174"/>
      <c r="D174" s="106"/>
      <c r="E174" s="106"/>
      <c r="F174" s="106"/>
      <c r="G174" s="106"/>
      <c r="H174" s="106"/>
      <c r="J174" s="68">
        <f>IFERROR(VLOOKUP(A174,mar!A:H,8,0),0)</f>
        <v>0</v>
      </c>
      <c r="K174" s="70">
        <f t="shared" si="4"/>
        <v>0</v>
      </c>
      <c r="M174" s="1" t="e">
        <f>VLOOKUP(B174,Ref.!I:K,3,0)</f>
        <v>#N/A</v>
      </c>
      <c r="N174" s="1">
        <f t="shared" si="5"/>
        <v>0</v>
      </c>
    </row>
    <row r="175" spans="1:14" x14ac:dyDescent="0.25">
      <c r="A175"/>
      <c r="B175"/>
      <c r="C175"/>
      <c r="D175" s="106"/>
      <c r="E175" s="106"/>
      <c r="F175" s="106"/>
      <c r="G175" s="106"/>
      <c r="H175" s="106"/>
      <c r="J175" s="68">
        <f>IFERROR(VLOOKUP(A175,mar!A:H,8,0),0)</f>
        <v>0</v>
      </c>
      <c r="K175" s="70">
        <f t="shared" si="4"/>
        <v>0</v>
      </c>
      <c r="M175" s="1" t="e">
        <f>VLOOKUP(B175,Ref.!I:K,3,0)</f>
        <v>#N/A</v>
      </c>
      <c r="N175" s="1">
        <f t="shared" si="5"/>
        <v>0</v>
      </c>
    </row>
    <row r="176" spans="1:14" x14ac:dyDescent="0.25">
      <c r="A176"/>
      <c r="B176"/>
      <c r="C176"/>
      <c r="D176" s="106"/>
      <c r="E176" s="106"/>
      <c r="F176" s="106"/>
      <c r="G176" s="106"/>
      <c r="H176" s="106"/>
      <c r="J176" s="68">
        <f>IFERROR(VLOOKUP(A176,mar!A:H,8,0),0)</f>
        <v>0</v>
      </c>
      <c r="K176" s="70">
        <f t="shared" si="4"/>
        <v>0</v>
      </c>
      <c r="M176" s="1" t="e">
        <f>VLOOKUP(B176,Ref.!I:K,3,0)</f>
        <v>#N/A</v>
      </c>
      <c r="N176" s="1">
        <f t="shared" si="5"/>
        <v>0</v>
      </c>
    </row>
    <row r="177" spans="1:14" x14ac:dyDescent="0.25">
      <c r="A177"/>
      <c r="B177"/>
      <c r="C177"/>
      <c r="D177" s="106"/>
      <c r="E177" s="106"/>
      <c r="F177" s="106"/>
      <c r="G177" s="106"/>
      <c r="H177" s="106"/>
      <c r="J177" s="68">
        <f>IFERROR(VLOOKUP(A177,mar!A:H,8,0),0)</f>
        <v>0</v>
      </c>
      <c r="K177" s="70">
        <f t="shared" si="4"/>
        <v>0</v>
      </c>
      <c r="M177" s="1" t="e">
        <f>VLOOKUP(B177,Ref.!I:K,3,0)</f>
        <v>#N/A</v>
      </c>
      <c r="N177" s="1">
        <f t="shared" si="5"/>
        <v>0</v>
      </c>
    </row>
    <row r="178" spans="1:14" x14ac:dyDescent="0.25">
      <c r="A178"/>
      <c r="B178"/>
      <c r="C178"/>
      <c r="D178" s="106"/>
      <c r="E178" s="106"/>
      <c r="F178" s="106"/>
      <c r="G178" s="106"/>
      <c r="H178" s="106"/>
      <c r="J178" s="68">
        <f>IFERROR(VLOOKUP(A178,mar!A:H,8,0),0)</f>
        <v>0</v>
      </c>
      <c r="K178" s="70">
        <f t="shared" si="4"/>
        <v>0</v>
      </c>
      <c r="M178" s="1" t="e">
        <f>VLOOKUP(B178,Ref.!I:K,3,0)</f>
        <v>#N/A</v>
      </c>
      <c r="N178" s="1">
        <f t="shared" si="5"/>
        <v>0</v>
      </c>
    </row>
    <row r="179" spans="1:14" x14ac:dyDescent="0.25">
      <c r="A179"/>
      <c r="B179"/>
      <c r="C179"/>
      <c r="D179" s="106"/>
      <c r="E179" s="106"/>
      <c r="F179" s="106"/>
      <c r="G179" s="106"/>
      <c r="H179" s="106"/>
      <c r="J179" s="68">
        <f>IFERROR(VLOOKUP(A179,mar!A:H,8,0),0)</f>
        <v>0</v>
      </c>
      <c r="K179" s="70">
        <f t="shared" si="4"/>
        <v>0</v>
      </c>
      <c r="M179" s="1" t="e">
        <f>VLOOKUP(B179,Ref.!I:K,3,0)</f>
        <v>#N/A</v>
      </c>
      <c r="N179" s="1">
        <f t="shared" si="5"/>
        <v>0</v>
      </c>
    </row>
    <row r="180" spans="1:14" x14ac:dyDescent="0.25">
      <c r="A180"/>
      <c r="B180"/>
      <c r="C180"/>
      <c r="D180" s="106"/>
      <c r="E180" s="106"/>
      <c r="F180" s="106"/>
      <c r="G180" s="106"/>
      <c r="H180" s="106"/>
      <c r="J180" s="68">
        <f>IFERROR(VLOOKUP(A180,mar!A:H,8,0),0)</f>
        <v>0</v>
      </c>
      <c r="K180" s="70">
        <f t="shared" si="4"/>
        <v>0</v>
      </c>
      <c r="M180" s="1" t="e">
        <f>VLOOKUP(B180,Ref.!I:K,3,0)</f>
        <v>#N/A</v>
      </c>
      <c r="N180" s="1">
        <f t="shared" si="5"/>
        <v>0</v>
      </c>
    </row>
    <row r="181" spans="1:14" x14ac:dyDescent="0.25">
      <c r="A181"/>
      <c r="B181"/>
      <c r="C181"/>
      <c r="D181" s="106"/>
      <c r="E181" s="106"/>
      <c r="F181" s="106"/>
      <c r="G181" s="106"/>
      <c r="H181" s="106"/>
      <c r="J181" s="68">
        <f>IFERROR(VLOOKUP(A181,mar!A:H,8,0),0)</f>
        <v>0</v>
      </c>
      <c r="K181" s="70">
        <f t="shared" si="4"/>
        <v>0</v>
      </c>
      <c r="M181" s="1" t="e">
        <f>VLOOKUP(B181,Ref.!I:K,3,0)</f>
        <v>#N/A</v>
      </c>
      <c r="N181" s="1">
        <f t="shared" si="5"/>
        <v>0</v>
      </c>
    </row>
    <row r="182" spans="1:14" x14ac:dyDescent="0.25">
      <c r="A182"/>
      <c r="B182"/>
      <c r="C182"/>
      <c r="D182" s="106"/>
      <c r="E182" s="106"/>
      <c r="F182" s="106"/>
      <c r="G182" s="106"/>
      <c r="H182" s="106"/>
      <c r="J182" s="68">
        <f>IFERROR(VLOOKUP(A182,mar!A:H,8,0),0)</f>
        <v>0</v>
      </c>
      <c r="K182" s="70">
        <f t="shared" si="4"/>
        <v>0</v>
      </c>
      <c r="M182" s="1" t="e">
        <f>VLOOKUP(B182,Ref.!I:K,3,0)</f>
        <v>#N/A</v>
      </c>
      <c r="N182" s="1">
        <f t="shared" si="5"/>
        <v>0</v>
      </c>
    </row>
    <row r="183" spans="1:14" x14ac:dyDescent="0.25">
      <c r="A183"/>
      <c r="B183"/>
      <c r="C183"/>
      <c r="D183" s="106"/>
      <c r="E183" s="106"/>
      <c r="F183" s="106"/>
      <c r="G183" s="106"/>
      <c r="H183" s="106"/>
      <c r="J183" s="68">
        <f>IFERROR(VLOOKUP(A183,mar!A:H,8,0),0)</f>
        <v>0</v>
      </c>
      <c r="K183" s="70">
        <f t="shared" si="4"/>
        <v>0</v>
      </c>
      <c r="M183" s="1" t="e">
        <f>VLOOKUP(B183,Ref.!I:K,3,0)</f>
        <v>#N/A</v>
      </c>
      <c r="N183" s="1">
        <f t="shared" si="5"/>
        <v>0</v>
      </c>
    </row>
    <row r="184" spans="1:14" x14ac:dyDescent="0.25">
      <c r="A184"/>
      <c r="B184"/>
      <c r="C184"/>
      <c r="D184" s="106"/>
      <c r="E184" s="106"/>
      <c r="F184" s="106"/>
      <c r="G184" s="106"/>
      <c r="H184" s="106"/>
      <c r="J184" s="68">
        <f>IFERROR(VLOOKUP(A184,mar!A:H,8,0),0)</f>
        <v>0</v>
      </c>
      <c r="K184" s="70">
        <f t="shared" si="4"/>
        <v>0</v>
      </c>
      <c r="M184" s="1" t="e">
        <f>VLOOKUP(B184,Ref.!I:K,3,0)</f>
        <v>#N/A</v>
      </c>
      <c r="N184" s="1">
        <f t="shared" si="5"/>
        <v>0</v>
      </c>
    </row>
    <row r="185" spans="1:14" x14ac:dyDescent="0.25">
      <c r="A185"/>
      <c r="B185"/>
      <c r="C185"/>
      <c r="D185" s="106"/>
      <c r="E185" s="106"/>
      <c r="F185" s="106"/>
      <c r="G185" s="106"/>
      <c r="H185" s="106"/>
      <c r="J185" s="68">
        <f>IFERROR(VLOOKUP(A185,mar!A:H,8,0),0)</f>
        <v>0</v>
      </c>
      <c r="K185" s="70">
        <f t="shared" si="4"/>
        <v>0</v>
      </c>
      <c r="M185" s="1" t="e">
        <f>VLOOKUP(B185,Ref.!I:K,3,0)</f>
        <v>#N/A</v>
      </c>
      <c r="N185" s="1">
        <f t="shared" si="5"/>
        <v>0</v>
      </c>
    </row>
    <row r="186" spans="1:14" x14ac:dyDescent="0.25">
      <c r="A186"/>
      <c r="B186"/>
      <c r="C186"/>
      <c r="D186" s="106"/>
      <c r="E186" s="106"/>
      <c r="F186" s="106"/>
      <c r="G186" s="106"/>
      <c r="H186" s="106"/>
      <c r="J186" s="68">
        <f>IFERROR(VLOOKUP(A186,mar!A:H,8,0),0)</f>
        <v>0</v>
      </c>
      <c r="K186" s="70">
        <f t="shared" si="4"/>
        <v>0</v>
      </c>
      <c r="M186" s="1" t="e">
        <f>VLOOKUP(B186,Ref.!I:K,3,0)</f>
        <v>#N/A</v>
      </c>
      <c r="N186" s="1">
        <f t="shared" si="5"/>
        <v>0</v>
      </c>
    </row>
    <row r="187" spans="1:14" x14ac:dyDescent="0.25">
      <c r="A187"/>
      <c r="B187"/>
      <c r="C187"/>
      <c r="D187" s="106"/>
      <c r="E187" s="106"/>
      <c r="F187" s="106"/>
      <c r="G187" s="106"/>
      <c r="H187" s="106"/>
      <c r="J187" s="68">
        <f>IFERROR(VLOOKUP(A187,mar!A:H,8,0),0)</f>
        <v>0</v>
      </c>
      <c r="K187" s="70">
        <f t="shared" si="4"/>
        <v>0</v>
      </c>
      <c r="M187" s="1" t="e">
        <f>VLOOKUP(B187,Ref.!I:K,3,0)</f>
        <v>#N/A</v>
      </c>
      <c r="N187" s="1">
        <f t="shared" si="5"/>
        <v>0</v>
      </c>
    </row>
    <row r="188" spans="1:14" x14ac:dyDescent="0.25">
      <c r="A188"/>
      <c r="B188"/>
      <c r="C188"/>
      <c r="D188" s="106"/>
      <c r="E188" s="106"/>
      <c r="F188" s="106"/>
      <c r="G188" s="106"/>
      <c r="H188" s="106"/>
      <c r="J188" s="68">
        <f>IFERROR(VLOOKUP(A188,mar!A:H,8,0),0)</f>
        <v>0</v>
      </c>
      <c r="K188" s="70">
        <f t="shared" si="4"/>
        <v>0</v>
      </c>
      <c r="M188" s="1" t="e">
        <f>VLOOKUP(B188,Ref.!I:K,3,0)</f>
        <v>#N/A</v>
      </c>
      <c r="N188" s="1">
        <f t="shared" si="5"/>
        <v>0</v>
      </c>
    </row>
    <row r="189" spans="1:14" x14ac:dyDescent="0.25">
      <c r="A189"/>
      <c r="B189"/>
      <c r="C189"/>
      <c r="D189" s="106"/>
      <c r="E189" s="106"/>
      <c r="F189" s="106"/>
      <c r="G189" s="106"/>
      <c r="H189" s="106"/>
      <c r="J189" s="68">
        <f>IFERROR(VLOOKUP(A189,mar!A:H,8,0),0)</f>
        <v>0</v>
      </c>
      <c r="K189" s="70">
        <f t="shared" si="4"/>
        <v>0</v>
      </c>
      <c r="M189" s="1" t="e">
        <f>VLOOKUP(B189,Ref.!I:K,3,0)</f>
        <v>#N/A</v>
      </c>
      <c r="N189" s="1">
        <f t="shared" si="5"/>
        <v>0</v>
      </c>
    </row>
    <row r="190" spans="1:14" x14ac:dyDescent="0.25">
      <c r="A190"/>
      <c r="B190"/>
      <c r="C190"/>
      <c r="D190" s="106"/>
      <c r="E190" s="106"/>
      <c r="F190" s="106"/>
      <c r="G190" s="106"/>
      <c r="H190" s="106"/>
      <c r="J190" s="68">
        <f>IFERROR(VLOOKUP(A190,mar!A:H,8,0),0)</f>
        <v>0</v>
      </c>
      <c r="K190" s="70">
        <f t="shared" si="4"/>
        <v>0</v>
      </c>
      <c r="M190" s="1" t="e">
        <f>VLOOKUP(B190,Ref.!I:K,3,0)</f>
        <v>#N/A</v>
      </c>
      <c r="N190" s="1">
        <f t="shared" si="5"/>
        <v>0</v>
      </c>
    </row>
    <row r="191" spans="1:14" x14ac:dyDescent="0.25">
      <c r="A191"/>
      <c r="B191"/>
      <c r="C191"/>
      <c r="D191" s="106"/>
      <c r="E191" s="106"/>
      <c r="F191" s="106"/>
      <c r="G191" s="106"/>
      <c r="H191" s="106"/>
      <c r="J191" s="68">
        <f>IFERROR(VLOOKUP(A191,mar!A:H,8,0),0)</f>
        <v>0</v>
      </c>
      <c r="K191" s="70">
        <f t="shared" si="4"/>
        <v>0</v>
      </c>
      <c r="M191" s="1" t="e">
        <f>VLOOKUP(B191,Ref.!I:K,3,0)</f>
        <v>#N/A</v>
      </c>
      <c r="N191" s="1">
        <f t="shared" si="5"/>
        <v>0</v>
      </c>
    </row>
    <row r="192" spans="1:14" x14ac:dyDescent="0.25">
      <c r="A192"/>
      <c r="B192"/>
      <c r="C192"/>
      <c r="D192" s="106"/>
      <c r="E192" s="106"/>
      <c r="F192" s="106"/>
      <c r="G192" s="106"/>
      <c r="H192" s="106"/>
      <c r="J192" s="68">
        <f>IFERROR(VLOOKUP(A192,mar!A:H,8,0),0)</f>
        <v>0</v>
      </c>
      <c r="K192" s="70">
        <f t="shared" si="4"/>
        <v>0</v>
      </c>
      <c r="M192" s="1" t="e">
        <f>VLOOKUP(B192,Ref.!I:K,3,0)</f>
        <v>#N/A</v>
      </c>
      <c r="N192" s="1">
        <f t="shared" si="5"/>
        <v>0</v>
      </c>
    </row>
    <row r="193" spans="1:14" x14ac:dyDescent="0.25">
      <c r="A193"/>
      <c r="B193"/>
      <c r="C193"/>
      <c r="D193" s="106"/>
      <c r="E193" s="106"/>
      <c r="F193" s="106"/>
      <c r="G193" s="106"/>
      <c r="H193" s="106"/>
      <c r="J193" s="68">
        <f>IFERROR(VLOOKUP(A193,mar!A:H,8,0),0)</f>
        <v>0</v>
      </c>
      <c r="K193" s="70">
        <f t="shared" si="4"/>
        <v>0</v>
      </c>
      <c r="M193" s="1" t="e">
        <f>VLOOKUP(B193,Ref.!I:K,3,0)</f>
        <v>#N/A</v>
      </c>
      <c r="N193" s="1">
        <f t="shared" si="5"/>
        <v>0</v>
      </c>
    </row>
    <row r="194" spans="1:14" x14ac:dyDescent="0.25">
      <c r="A194"/>
      <c r="B194"/>
      <c r="C194"/>
      <c r="D194" s="106"/>
      <c r="E194" s="106"/>
      <c r="F194" s="106"/>
      <c r="G194" s="106"/>
      <c r="H194" s="106"/>
      <c r="J194" s="68">
        <f>IFERROR(VLOOKUP(A194,mar!A:H,8,0),0)</f>
        <v>0</v>
      </c>
      <c r="K194" s="70">
        <f t="shared" ref="K194:K257" si="6">D194-J194</f>
        <v>0</v>
      </c>
      <c r="M194" s="1" t="e">
        <f>VLOOKUP(B194,Ref.!I:K,3,0)</f>
        <v>#N/A</v>
      </c>
      <c r="N194" s="1">
        <f t="shared" si="5"/>
        <v>0</v>
      </c>
    </row>
    <row r="195" spans="1:14" x14ac:dyDescent="0.25">
      <c r="A195"/>
      <c r="B195"/>
      <c r="C195"/>
      <c r="D195" s="106"/>
      <c r="E195" s="106"/>
      <c r="F195" s="106"/>
      <c r="G195" s="106"/>
      <c r="H195" s="106"/>
      <c r="J195" s="68">
        <f>IFERROR(VLOOKUP(A195,mar!A:H,8,0),0)</f>
        <v>0</v>
      </c>
      <c r="K195" s="70">
        <f t="shared" si="6"/>
        <v>0</v>
      </c>
      <c r="M195" s="1" t="e">
        <f>VLOOKUP(B195,Ref.!I:K,3,0)</f>
        <v>#N/A</v>
      </c>
      <c r="N195" s="1">
        <f t="shared" ref="N195:N258" si="7">LEN(A195)</f>
        <v>0</v>
      </c>
    </row>
    <row r="196" spans="1:14" x14ac:dyDescent="0.25">
      <c r="A196"/>
      <c r="B196"/>
      <c r="C196"/>
      <c r="D196" s="106"/>
      <c r="E196" s="106"/>
      <c r="F196" s="106"/>
      <c r="G196" s="106"/>
      <c r="H196" s="106"/>
      <c r="J196" s="68">
        <f>IFERROR(VLOOKUP(A196,mar!A:H,8,0),0)</f>
        <v>0</v>
      </c>
      <c r="K196" s="70">
        <f t="shared" si="6"/>
        <v>0</v>
      </c>
      <c r="M196" s="1" t="e">
        <f>VLOOKUP(B196,Ref.!I:K,3,0)</f>
        <v>#N/A</v>
      </c>
      <c r="N196" s="1">
        <f t="shared" si="7"/>
        <v>0</v>
      </c>
    </row>
    <row r="197" spans="1:14" x14ac:dyDescent="0.25">
      <c r="A197"/>
      <c r="B197"/>
      <c r="C197"/>
      <c r="D197" s="106"/>
      <c r="E197" s="106"/>
      <c r="F197" s="106"/>
      <c r="G197" s="106"/>
      <c r="H197" s="106"/>
      <c r="J197" s="68">
        <f>IFERROR(VLOOKUP(A197,mar!A:H,8,0),0)</f>
        <v>0</v>
      </c>
      <c r="K197" s="70">
        <f t="shared" si="6"/>
        <v>0</v>
      </c>
      <c r="M197" s="1" t="e">
        <f>VLOOKUP(B197,Ref.!I:K,3,0)</f>
        <v>#N/A</v>
      </c>
      <c r="N197" s="1">
        <f t="shared" si="7"/>
        <v>0</v>
      </c>
    </row>
    <row r="198" spans="1:14" x14ac:dyDescent="0.25">
      <c r="A198"/>
      <c r="B198"/>
      <c r="C198"/>
      <c r="D198" s="106"/>
      <c r="E198" s="106"/>
      <c r="F198" s="106"/>
      <c r="G198" s="106"/>
      <c r="H198" s="106"/>
      <c r="J198" s="68">
        <f>IFERROR(VLOOKUP(A198,mar!A:H,8,0),0)</f>
        <v>0</v>
      </c>
      <c r="K198" s="70">
        <f t="shared" si="6"/>
        <v>0</v>
      </c>
      <c r="M198" s="1" t="e">
        <f>VLOOKUP(B198,Ref.!I:K,3,0)</f>
        <v>#N/A</v>
      </c>
      <c r="N198" s="1">
        <f t="shared" si="7"/>
        <v>0</v>
      </c>
    </row>
    <row r="199" spans="1:14" x14ac:dyDescent="0.25">
      <c r="A199"/>
      <c r="B199"/>
      <c r="C199"/>
      <c r="D199" s="106"/>
      <c r="E199" s="106"/>
      <c r="F199" s="106"/>
      <c r="G199" s="106"/>
      <c r="H199" s="106"/>
      <c r="J199" s="68">
        <f>IFERROR(VLOOKUP(A199,mar!A:H,8,0),0)</f>
        <v>0</v>
      </c>
      <c r="K199" s="70">
        <f t="shared" si="6"/>
        <v>0</v>
      </c>
      <c r="M199" s="1" t="e">
        <f>VLOOKUP(B199,Ref.!I:K,3,0)</f>
        <v>#N/A</v>
      </c>
      <c r="N199" s="1">
        <f t="shared" si="7"/>
        <v>0</v>
      </c>
    </row>
    <row r="200" spans="1:14" x14ac:dyDescent="0.25">
      <c r="A200"/>
      <c r="B200"/>
      <c r="C200"/>
      <c r="D200" s="106"/>
      <c r="E200" s="106"/>
      <c r="F200" s="106"/>
      <c r="G200" s="106"/>
      <c r="H200" s="106"/>
      <c r="J200" s="68">
        <f>IFERROR(VLOOKUP(A200,mar!A:H,8,0),0)</f>
        <v>0</v>
      </c>
      <c r="K200" s="70">
        <f t="shared" si="6"/>
        <v>0</v>
      </c>
      <c r="M200" s="1" t="e">
        <f>VLOOKUP(B200,Ref.!I:K,3,0)</f>
        <v>#N/A</v>
      </c>
      <c r="N200" s="1">
        <f t="shared" si="7"/>
        <v>0</v>
      </c>
    </row>
    <row r="201" spans="1:14" x14ac:dyDescent="0.25">
      <c r="A201"/>
      <c r="B201"/>
      <c r="C201"/>
      <c r="D201" s="106"/>
      <c r="E201" s="106"/>
      <c r="F201" s="106"/>
      <c r="G201" s="106"/>
      <c r="H201" s="106"/>
      <c r="J201" s="68">
        <f>IFERROR(VLOOKUP(A201,mar!A:H,8,0),0)</f>
        <v>0</v>
      </c>
      <c r="K201" s="70">
        <f t="shared" si="6"/>
        <v>0</v>
      </c>
      <c r="M201" s="1" t="e">
        <f>VLOOKUP(B201,Ref.!I:K,3,0)</f>
        <v>#N/A</v>
      </c>
      <c r="N201" s="1">
        <f t="shared" si="7"/>
        <v>0</v>
      </c>
    </row>
    <row r="202" spans="1:14" x14ac:dyDescent="0.25">
      <c r="A202"/>
      <c r="B202"/>
      <c r="C202"/>
      <c r="D202" s="106"/>
      <c r="E202" s="106"/>
      <c r="F202" s="106"/>
      <c r="G202" s="106"/>
      <c r="H202" s="106"/>
      <c r="J202" s="68">
        <f>IFERROR(VLOOKUP(A202,mar!A:H,8,0),0)</f>
        <v>0</v>
      </c>
      <c r="K202" s="70">
        <f t="shared" si="6"/>
        <v>0</v>
      </c>
      <c r="M202" s="1" t="e">
        <f>VLOOKUP(B202,Ref.!I:K,3,0)</f>
        <v>#N/A</v>
      </c>
      <c r="N202" s="1">
        <f t="shared" si="7"/>
        <v>0</v>
      </c>
    </row>
    <row r="203" spans="1:14" x14ac:dyDescent="0.25">
      <c r="A203"/>
      <c r="B203"/>
      <c r="C203"/>
      <c r="D203" s="106"/>
      <c r="E203" s="106"/>
      <c r="F203" s="106"/>
      <c r="G203" s="106"/>
      <c r="H203" s="106"/>
      <c r="J203" s="68">
        <f>IFERROR(VLOOKUP(A203,mar!A:H,8,0),0)</f>
        <v>0</v>
      </c>
      <c r="K203" s="70">
        <f t="shared" si="6"/>
        <v>0</v>
      </c>
      <c r="M203" s="1" t="e">
        <f>VLOOKUP(B203,Ref.!I:K,3,0)</f>
        <v>#N/A</v>
      </c>
      <c r="N203" s="1">
        <f t="shared" si="7"/>
        <v>0</v>
      </c>
    </row>
    <row r="204" spans="1:14" x14ac:dyDescent="0.25">
      <c r="A204"/>
      <c r="B204"/>
      <c r="C204"/>
      <c r="D204" s="106"/>
      <c r="E204" s="106"/>
      <c r="F204" s="106"/>
      <c r="G204" s="106"/>
      <c r="H204" s="106"/>
      <c r="J204" s="68">
        <f>IFERROR(VLOOKUP(A204,mar!A:H,8,0),0)</f>
        <v>0</v>
      </c>
      <c r="K204" s="70">
        <f t="shared" si="6"/>
        <v>0</v>
      </c>
      <c r="M204" s="1" t="e">
        <f>VLOOKUP(B204,Ref.!I:K,3,0)</f>
        <v>#N/A</v>
      </c>
      <c r="N204" s="1">
        <f t="shared" si="7"/>
        <v>0</v>
      </c>
    </row>
    <row r="205" spans="1:14" x14ac:dyDescent="0.25">
      <c r="A205"/>
      <c r="B205"/>
      <c r="C205"/>
      <c r="D205" s="106"/>
      <c r="E205" s="106"/>
      <c r="F205" s="106"/>
      <c r="G205" s="106"/>
      <c r="H205" s="106"/>
      <c r="J205" s="68">
        <f>IFERROR(VLOOKUP(A205,mar!A:H,8,0),0)</f>
        <v>0</v>
      </c>
      <c r="K205" s="70">
        <f t="shared" si="6"/>
        <v>0</v>
      </c>
      <c r="M205" s="1" t="e">
        <f>VLOOKUP(B205,Ref.!I:K,3,0)</f>
        <v>#N/A</v>
      </c>
      <c r="N205" s="1">
        <f t="shared" si="7"/>
        <v>0</v>
      </c>
    </row>
    <row r="206" spans="1:14" x14ac:dyDescent="0.25">
      <c r="A206"/>
      <c r="B206"/>
      <c r="C206"/>
      <c r="D206" s="106"/>
      <c r="E206" s="106"/>
      <c r="F206" s="106"/>
      <c r="G206" s="106"/>
      <c r="H206" s="106"/>
      <c r="J206" s="68">
        <f>IFERROR(VLOOKUP(A206,mar!A:H,8,0),0)</f>
        <v>0</v>
      </c>
      <c r="K206" s="70">
        <f t="shared" si="6"/>
        <v>0</v>
      </c>
      <c r="M206" s="1" t="e">
        <f>VLOOKUP(B206,Ref.!I:K,3,0)</f>
        <v>#N/A</v>
      </c>
      <c r="N206" s="1">
        <f t="shared" si="7"/>
        <v>0</v>
      </c>
    </row>
    <row r="207" spans="1:14" x14ac:dyDescent="0.25">
      <c r="A207"/>
      <c r="B207"/>
      <c r="C207"/>
      <c r="D207" s="106"/>
      <c r="E207" s="106"/>
      <c r="F207" s="106"/>
      <c r="G207" s="106"/>
      <c r="H207" s="106"/>
      <c r="J207" s="68">
        <f>IFERROR(VLOOKUP(A207,mar!A:H,8,0),0)</f>
        <v>0</v>
      </c>
      <c r="K207" s="70">
        <f t="shared" si="6"/>
        <v>0</v>
      </c>
      <c r="M207" s="1" t="e">
        <f>VLOOKUP(B207,Ref.!I:K,3,0)</f>
        <v>#N/A</v>
      </c>
      <c r="N207" s="1">
        <f t="shared" si="7"/>
        <v>0</v>
      </c>
    </row>
    <row r="208" spans="1:14" x14ac:dyDescent="0.25">
      <c r="A208"/>
      <c r="B208"/>
      <c r="C208"/>
      <c r="D208" s="106"/>
      <c r="E208" s="106"/>
      <c r="F208" s="106"/>
      <c r="G208" s="106"/>
      <c r="H208" s="106"/>
      <c r="J208" s="68">
        <f>IFERROR(VLOOKUP(A208,mar!A:H,8,0),0)</f>
        <v>0</v>
      </c>
      <c r="K208" s="70">
        <f t="shared" si="6"/>
        <v>0</v>
      </c>
      <c r="M208" s="1" t="e">
        <f>VLOOKUP(B208,Ref.!I:K,3,0)</f>
        <v>#N/A</v>
      </c>
      <c r="N208" s="1">
        <f t="shared" si="7"/>
        <v>0</v>
      </c>
    </row>
    <row r="209" spans="1:14" x14ac:dyDescent="0.25">
      <c r="A209"/>
      <c r="B209"/>
      <c r="C209"/>
      <c r="D209" s="106"/>
      <c r="E209" s="106"/>
      <c r="F209" s="106"/>
      <c r="G209" s="106"/>
      <c r="H209" s="106"/>
      <c r="J209" s="68">
        <f>IFERROR(VLOOKUP(A209,mar!A:H,8,0),0)</f>
        <v>0</v>
      </c>
      <c r="K209" s="70">
        <f t="shared" si="6"/>
        <v>0</v>
      </c>
      <c r="M209" s="1" t="e">
        <f>VLOOKUP(B209,Ref.!I:K,3,0)</f>
        <v>#N/A</v>
      </c>
      <c r="N209" s="1">
        <f t="shared" si="7"/>
        <v>0</v>
      </c>
    </row>
    <row r="210" spans="1:14" x14ac:dyDescent="0.25">
      <c r="A210"/>
      <c r="B210"/>
      <c r="C210"/>
      <c r="D210" s="106"/>
      <c r="E210" s="106"/>
      <c r="F210" s="106"/>
      <c r="G210" s="106"/>
      <c r="H210" s="106"/>
      <c r="J210" s="68">
        <f>IFERROR(VLOOKUP(A210,mar!A:H,8,0),0)</f>
        <v>0</v>
      </c>
      <c r="K210" s="70">
        <f t="shared" si="6"/>
        <v>0</v>
      </c>
      <c r="M210" s="1" t="e">
        <f>VLOOKUP(B210,Ref.!I:K,3,0)</f>
        <v>#N/A</v>
      </c>
      <c r="N210" s="1">
        <f t="shared" si="7"/>
        <v>0</v>
      </c>
    </row>
    <row r="211" spans="1:14" x14ac:dyDescent="0.25">
      <c r="A211"/>
      <c r="B211"/>
      <c r="C211"/>
      <c r="D211" s="106"/>
      <c r="E211" s="106"/>
      <c r="F211" s="106"/>
      <c r="G211" s="106"/>
      <c r="H211" s="106"/>
      <c r="J211" s="68">
        <f>IFERROR(VLOOKUP(A211,mar!A:H,8,0),0)</f>
        <v>0</v>
      </c>
      <c r="K211" s="70">
        <f t="shared" si="6"/>
        <v>0</v>
      </c>
      <c r="M211" s="1" t="e">
        <f>VLOOKUP(B211,Ref.!I:K,3,0)</f>
        <v>#N/A</v>
      </c>
      <c r="N211" s="1">
        <f t="shared" si="7"/>
        <v>0</v>
      </c>
    </row>
    <row r="212" spans="1:14" x14ac:dyDescent="0.25">
      <c r="A212"/>
      <c r="B212"/>
      <c r="C212"/>
      <c r="D212" s="106"/>
      <c r="E212" s="106"/>
      <c r="F212" s="106"/>
      <c r="G212" s="106"/>
      <c r="H212" s="106"/>
      <c r="J212" s="68">
        <f>IFERROR(VLOOKUP(A212,mar!A:H,8,0),0)</f>
        <v>0</v>
      </c>
      <c r="K212" s="70">
        <f t="shared" si="6"/>
        <v>0</v>
      </c>
      <c r="M212" s="1" t="e">
        <f>VLOOKUP(B212,Ref.!I:K,3,0)</f>
        <v>#N/A</v>
      </c>
      <c r="N212" s="1">
        <f t="shared" si="7"/>
        <v>0</v>
      </c>
    </row>
    <row r="213" spans="1:14" x14ac:dyDescent="0.25">
      <c r="A213"/>
      <c r="B213"/>
      <c r="C213"/>
      <c r="D213" s="106"/>
      <c r="E213" s="106"/>
      <c r="F213" s="106"/>
      <c r="G213" s="106"/>
      <c r="H213" s="106"/>
      <c r="J213" s="68">
        <f>IFERROR(VLOOKUP(A213,mar!A:H,8,0),0)</f>
        <v>0</v>
      </c>
      <c r="K213" s="70">
        <f t="shared" si="6"/>
        <v>0</v>
      </c>
      <c r="M213" s="1" t="e">
        <f>VLOOKUP(B213,Ref.!I:K,3,0)</f>
        <v>#N/A</v>
      </c>
      <c r="N213" s="1">
        <f t="shared" si="7"/>
        <v>0</v>
      </c>
    </row>
    <row r="214" spans="1:14" x14ac:dyDescent="0.25">
      <c r="A214"/>
      <c r="B214"/>
      <c r="C214"/>
      <c r="D214" s="106"/>
      <c r="E214" s="106"/>
      <c r="F214" s="106"/>
      <c r="G214" s="106"/>
      <c r="H214" s="106"/>
      <c r="J214" s="68">
        <f>IFERROR(VLOOKUP(A214,mar!A:H,8,0),0)</f>
        <v>0</v>
      </c>
      <c r="K214" s="70">
        <f t="shared" si="6"/>
        <v>0</v>
      </c>
      <c r="M214" s="1" t="e">
        <f>VLOOKUP(B214,Ref.!I:K,3,0)</f>
        <v>#N/A</v>
      </c>
      <c r="N214" s="1">
        <f t="shared" si="7"/>
        <v>0</v>
      </c>
    </row>
    <row r="215" spans="1:14" x14ac:dyDescent="0.25">
      <c r="A215"/>
      <c r="B215"/>
      <c r="C215"/>
      <c r="D215" s="106"/>
      <c r="E215" s="106"/>
      <c r="F215" s="106"/>
      <c r="G215" s="106"/>
      <c r="H215" s="106"/>
      <c r="J215" s="68">
        <f>IFERROR(VLOOKUP(A215,mar!A:H,8,0),0)</f>
        <v>0</v>
      </c>
      <c r="K215" s="70">
        <f t="shared" si="6"/>
        <v>0</v>
      </c>
      <c r="M215" s="1" t="e">
        <f>VLOOKUP(B215,Ref.!I:K,3,0)</f>
        <v>#N/A</v>
      </c>
      <c r="N215" s="1">
        <f t="shared" si="7"/>
        <v>0</v>
      </c>
    </row>
    <row r="216" spans="1:14" x14ac:dyDescent="0.25">
      <c r="A216"/>
      <c r="B216"/>
      <c r="C216"/>
      <c r="D216" s="106"/>
      <c r="E216" s="106"/>
      <c r="F216" s="106"/>
      <c r="G216" s="106"/>
      <c r="H216" s="106"/>
      <c r="J216" s="68">
        <f>IFERROR(VLOOKUP(A216,mar!A:H,8,0),0)</f>
        <v>0</v>
      </c>
      <c r="K216" s="70">
        <f t="shared" si="6"/>
        <v>0</v>
      </c>
      <c r="M216" s="1" t="e">
        <f>VLOOKUP(B216,Ref.!I:K,3,0)</f>
        <v>#N/A</v>
      </c>
      <c r="N216" s="1">
        <f t="shared" si="7"/>
        <v>0</v>
      </c>
    </row>
    <row r="217" spans="1:14" x14ac:dyDescent="0.25">
      <c r="A217"/>
      <c r="B217"/>
      <c r="C217"/>
      <c r="D217" s="106"/>
      <c r="E217" s="106"/>
      <c r="F217" s="106"/>
      <c r="G217" s="106"/>
      <c r="H217" s="106"/>
      <c r="J217" s="68">
        <f>IFERROR(VLOOKUP(A217,mar!A:H,8,0),0)</f>
        <v>0</v>
      </c>
      <c r="K217" s="70">
        <f t="shared" si="6"/>
        <v>0</v>
      </c>
      <c r="M217" s="1" t="e">
        <f>VLOOKUP(B217,Ref.!I:K,3,0)</f>
        <v>#N/A</v>
      </c>
      <c r="N217" s="1">
        <f t="shared" si="7"/>
        <v>0</v>
      </c>
    </row>
    <row r="218" spans="1:14" x14ac:dyDescent="0.25">
      <c r="A218"/>
      <c r="B218"/>
      <c r="C218"/>
      <c r="D218" s="106"/>
      <c r="E218" s="106"/>
      <c r="F218" s="106"/>
      <c r="G218" s="106"/>
      <c r="H218" s="106"/>
      <c r="J218" s="68">
        <f>IFERROR(VLOOKUP(A218,mar!A:H,8,0),0)</f>
        <v>0</v>
      </c>
      <c r="K218" s="70">
        <f t="shared" si="6"/>
        <v>0</v>
      </c>
      <c r="M218" s="1" t="e">
        <f>VLOOKUP(B218,Ref.!I:K,3,0)</f>
        <v>#N/A</v>
      </c>
      <c r="N218" s="1">
        <f t="shared" si="7"/>
        <v>0</v>
      </c>
    </row>
    <row r="219" spans="1:14" x14ac:dyDescent="0.25">
      <c r="A219"/>
      <c r="B219"/>
      <c r="C219"/>
      <c r="D219" s="106"/>
      <c r="E219" s="106"/>
      <c r="F219" s="106"/>
      <c r="G219" s="106"/>
      <c r="H219" s="106"/>
      <c r="J219" s="68">
        <f>IFERROR(VLOOKUP(A219,mar!A:H,8,0),0)</f>
        <v>0</v>
      </c>
      <c r="K219" s="70">
        <f t="shared" si="6"/>
        <v>0</v>
      </c>
      <c r="M219" s="1" t="e">
        <f>VLOOKUP(B219,Ref.!I:K,3,0)</f>
        <v>#N/A</v>
      </c>
      <c r="N219" s="1">
        <f t="shared" si="7"/>
        <v>0</v>
      </c>
    </row>
    <row r="220" spans="1:14" x14ac:dyDescent="0.25">
      <c r="A220"/>
      <c r="B220"/>
      <c r="C220"/>
      <c r="D220" s="106"/>
      <c r="E220" s="106"/>
      <c r="F220" s="106"/>
      <c r="G220" s="106"/>
      <c r="H220" s="106"/>
      <c r="J220" s="68">
        <f>IFERROR(VLOOKUP(A220,mar!A:H,8,0),0)</f>
        <v>0</v>
      </c>
      <c r="K220" s="70">
        <f t="shared" si="6"/>
        <v>0</v>
      </c>
      <c r="M220" s="1" t="e">
        <f>VLOOKUP(B220,Ref.!I:K,3,0)</f>
        <v>#N/A</v>
      </c>
      <c r="N220" s="1">
        <f t="shared" si="7"/>
        <v>0</v>
      </c>
    </row>
    <row r="221" spans="1:14" x14ac:dyDescent="0.25">
      <c r="A221"/>
      <c r="B221"/>
      <c r="C221"/>
      <c r="D221" s="106"/>
      <c r="E221" s="106"/>
      <c r="F221" s="106"/>
      <c r="G221" s="106"/>
      <c r="H221" s="106"/>
      <c r="J221" s="68">
        <f>IFERROR(VLOOKUP(A221,mar!A:H,8,0),0)</f>
        <v>0</v>
      </c>
      <c r="K221" s="70">
        <f t="shared" si="6"/>
        <v>0</v>
      </c>
      <c r="M221" s="1" t="e">
        <f>VLOOKUP(B221,Ref.!I:K,3,0)</f>
        <v>#N/A</v>
      </c>
      <c r="N221" s="1">
        <f t="shared" si="7"/>
        <v>0</v>
      </c>
    </row>
    <row r="222" spans="1:14" x14ac:dyDescent="0.25">
      <c r="A222"/>
      <c r="B222"/>
      <c r="C222"/>
      <c r="D222" s="106"/>
      <c r="E222" s="106"/>
      <c r="F222" s="106"/>
      <c r="G222" s="106"/>
      <c r="H222" s="106"/>
      <c r="J222" s="68">
        <f>IFERROR(VLOOKUP(A222,mar!A:H,8,0),0)</f>
        <v>0</v>
      </c>
      <c r="K222" s="70">
        <f t="shared" si="6"/>
        <v>0</v>
      </c>
      <c r="M222" s="1" t="e">
        <f>VLOOKUP(B222,Ref.!I:K,3,0)</f>
        <v>#N/A</v>
      </c>
      <c r="N222" s="1">
        <f t="shared" si="7"/>
        <v>0</v>
      </c>
    </row>
    <row r="223" spans="1:14" x14ac:dyDescent="0.25">
      <c r="A223"/>
      <c r="B223"/>
      <c r="C223"/>
      <c r="D223" s="106"/>
      <c r="E223" s="106"/>
      <c r="F223" s="106"/>
      <c r="G223" s="106"/>
      <c r="H223" s="106"/>
      <c r="J223" s="68">
        <f>IFERROR(VLOOKUP(A223,mar!A:H,8,0),0)</f>
        <v>0</v>
      </c>
      <c r="K223" s="70">
        <f t="shared" si="6"/>
        <v>0</v>
      </c>
      <c r="M223" s="1" t="e">
        <f>VLOOKUP(B223,Ref.!I:K,3,0)</f>
        <v>#N/A</v>
      </c>
      <c r="N223" s="1">
        <f t="shared" si="7"/>
        <v>0</v>
      </c>
    </row>
    <row r="224" spans="1:14" x14ac:dyDescent="0.25">
      <c r="A224"/>
      <c r="B224"/>
      <c r="C224"/>
      <c r="D224" s="106"/>
      <c r="E224" s="106"/>
      <c r="F224" s="106"/>
      <c r="G224" s="106"/>
      <c r="H224" s="106"/>
      <c r="J224" s="68">
        <f>IFERROR(VLOOKUP(A224,mar!A:H,8,0),0)</f>
        <v>0</v>
      </c>
      <c r="K224" s="70">
        <f t="shared" si="6"/>
        <v>0</v>
      </c>
      <c r="M224" s="1" t="e">
        <f>VLOOKUP(B224,Ref.!I:K,3,0)</f>
        <v>#N/A</v>
      </c>
      <c r="N224" s="1">
        <f t="shared" si="7"/>
        <v>0</v>
      </c>
    </row>
    <row r="225" spans="1:14" x14ac:dyDescent="0.25">
      <c r="A225"/>
      <c r="B225"/>
      <c r="C225"/>
      <c r="D225" s="106"/>
      <c r="E225" s="106"/>
      <c r="F225" s="106"/>
      <c r="G225" s="106"/>
      <c r="H225" s="106"/>
      <c r="J225" s="68">
        <f>IFERROR(VLOOKUP(A225,mar!A:H,8,0),0)</f>
        <v>0</v>
      </c>
      <c r="K225" s="70">
        <f t="shared" si="6"/>
        <v>0</v>
      </c>
      <c r="M225" s="1" t="e">
        <f>VLOOKUP(B225,Ref.!I:K,3,0)</f>
        <v>#N/A</v>
      </c>
      <c r="N225" s="1">
        <f t="shared" si="7"/>
        <v>0</v>
      </c>
    </row>
    <row r="226" spans="1:14" x14ac:dyDescent="0.25">
      <c r="A226"/>
      <c r="B226"/>
      <c r="C226"/>
      <c r="D226" s="106"/>
      <c r="E226" s="106"/>
      <c r="F226" s="106"/>
      <c r="G226" s="106"/>
      <c r="H226" s="106"/>
      <c r="J226" s="68">
        <f>IFERROR(VLOOKUP(A226,mar!A:H,8,0),0)</f>
        <v>0</v>
      </c>
      <c r="K226" s="70">
        <f t="shared" si="6"/>
        <v>0</v>
      </c>
      <c r="M226" s="1" t="e">
        <f>VLOOKUP(B226,Ref.!I:K,3,0)</f>
        <v>#N/A</v>
      </c>
      <c r="N226" s="1">
        <f t="shared" si="7"/>
        <v>0</v>
      </c>
    </row>
    <row r="227" spans="1:14" x14ac:dyDescent="0.25">
      <c r="A227"/>
      <c r="B227"/>
      <c r="C227"/>
      <c r="D227" s="106"/>
      <c r="E227" s="106"/>
      <c r="F227" s="106"/>
      <c r="G227" s="106"/>
      <c r="H227" s="106"/>
      <c r="J227" s="68">
        <f>IFERROR(VLOOKUP(A227,mar!A:H,8,0),0)</f>
        <v>0</v>
      </c>
      <c r="K227" s="70">
        <f t="shared" si="6"/>
        <v>0</v>
      </c>
      <c r="M227" s="1" t="e">
        <f>VLOOKUP(B227,Ref.!I:K,3,0)</f>
        <v>#N/A</v>
      </c>
      <c r="N227" s="1">
        <f t="shared" si="7"/>
        <v>0</v>
      </c>
    </row>
    <row r="228" spans="1:14" x14ac:dyDescent="0.25">
      <c r="A228"/>
      <c r="B228"/>
      <c r="C228"/>
      <c r="D228" s="106"/>
      <c r="E228" s="106"/>
      <c r="F228" s="106"/>
      <c r="G228" s="106"/>
      <c r="H228" s="106"/>
      <c r="J228" s="68">
        <f>IFERROR(VLOOKUP(A228,mar!A:H,8,0),0)</f>
        <v>0</v>
      </c>
      <c r="K228" s="70">
        <f t="shared" si="6"/>
        <v>0</v>
      </c>
      <c r="M228" s="1" t="e">
        <f>VLOOKUP(B228,Ref.!I:K,3,0)</f>
        <v>#N/A</v>
      </c>
      <c r="N228" s="1">
        <f t="shared" si="7"/>
        <v>0</v>
      </c>
    </row>
    <row r="229" spans="1:14" x14ac:dyDescent="0.25">
      <c r="A229"/>
      <c r="B229"/>
      <c r="C229"/>
      <c r="D229" s="106"/>
      <c r="E229" s="106"/>
      <c r="F229" s="106"/>
      <c r="G229" s="106"/>
      <c r="H229" s="106"/>
      <c r="J229" s="68">
        <f>IFERROR(VLOOKUP(A229,mar!A:H,8,0),0)</f>
        <v>0</v>
      </c>
      <c r="K229" s="70">
        <f t="shared" si="6"/>
        <v>0</v>
      </c>
      <c r="M229" s="1" t="e">
        <f>VLOOKUP(B229,Ref.!I:K,3,0)</f>
        <v>#N/A</v>
      </c>
      <c r="N229" s="1">
        <f t="shared" si="7"/>
        <v>0</v>
      </c>
    </row>
    <row r="230" spans="1:14" x14ac:dyDescent="0.25">
      <c r="A230"/>
      <c r="B230"/>
      <c r="C230"/>
      <c r="D230" s="106"/>
      <c r="E230" s="106"/>
      <c r="F230" s="106"/>
      <c r="G230" s="106"/>
      <c r="H230" s="106"/>
      <c r="J230" s="68">
        <f>IFERROR(VLOOKUP(A230,mar!A:H,8,0),0)</f>
        <v>0</v>
      </c>
      <c r="K230" s="70">
        <f t="shared" si="6"/>
        <v>0</v>
      </c>
      <c r="M230" s="1" t="e">
        <f>VLOOKUP(B230,Ref.!I:K,3,0)</f>
        <v>#N/A</v>
      </c>
      <c r="N230" s="1">
        <f t="shared" si="7"/>
        <v>0</v>
      </c>
    </row>
    <row r="231" spans="1:14" x14ac:dyDescent="0.25">
      <c r="A231"/>
      <c r="B231"/>
      <c r="C231"/>
      <c r="D231" s="106"/>
      <c r="E231" s="106"/>
      <c r="F231" s="106"/>
      <c r="G231" s="106"/>
      <c r="H231" s="106"/>
      <c r="J231" s="68">
        <f>IFERROR(VLOOKUP(A231,mar!A:H,8,0),0)</f>
        <v>0</v>
      </c>
      <c r="K231" s="70">
        <f t="shared" si="6"/>
        <v>0</v>
      </c>
      <c r="M231" s="1" t="e">
        <f>VLOOKUP(B231,Ref.!I:K,3,0)</f>
        <v>#N/A</v>
      </c>
      <c r="N231" s="1">
        <f t="shared" si="7"/>
        <v>0</v>
      </c>
    </row>
    <row r="232" spans="1:14" x14ac:dyDescent="0.25">
      <c r="A232"/>
      <c r="B232"/>
      <c r="C232"/>
      <c r="D232" s="106"/>
      <c r="E232" s="106"/>
      <c r="F232" s="106"/>
      <c r="G232" s="106"/>
      <c r="H232" s="106"/>
      <c r="J232" s="68">
        <f>IFERROR(VLOOKUP(A232,mar!A:H,8,0),0)</f>
        <v>0</v>
      </c>
      <c r="K232" s="70">
        <f t="shared" si="6"/>
        <v>0</v>
      </c>
      <c r="M232" s="1" t="e">
        <f>VLOOKUP(B232,Ref.!I:K,3,0)</f>
        <v>#N/A</v>
      </c>
      <c r="N232" s="1">
        <f t="shared" si="7"/>
        <v>0</v>
      </c>
    </row>
    <row r="233" spans="1:14" x14ac:dyDescent="0.25">
      <c r="A233"/>
      <c r="B233"/>
      <c r="C233"/>
      <c r="D233" s="106"/>
      <c r="E233" s="106"/>
      <c r="F233" s="106"/>
      <c r="G233" s="106"/>
      <c r="H233" s="106"/>
      <c r="J233" s="68">
        <f>IFERROR(VLOOKUP(A233,mar!A:H,8,0),0)</f>
        <v>0</v>
      </c>
      <c r="K233" s="70">
        <f t="shared" si="6"/>
        <v>0</v>
      </c>
      <c r="M233" s="1" t="e">
        <f>VLOOKUP(B233,Ref.!I:K,3,0)</f>
        <v>#N/A</v>
      </c>
      <c r="N233" s="1">
        <f t="shared" si="7"/>
        <v>0</v>
      </c>
    </row>
    <row r="234" spans="1:14" x14ac:dyDescent="0.25">
      <c r="A234"/>
      <c r="B234"/>
      <c r="C234"/>
      <c r="D234" s="106"/>
      <c r="E234" s="106"/>
      <c r="F234" s="106"/>
      <c r="G234" s="106"/>
      <c r="H234" s="106"/>
      <c r="J234" s="68">
        <f>IFERROR(VLOOKUP(A234,mar!A:H,8,0),0)</f>
        <v>0</v>
      </c>
      <c r="K234" s="70">
        <f t="shared" si="6"/>
        <v>0</v>
      </c>
      <c r="M234" s="1" t="e">
        <f>VLOOKUP(B234,Ref.!I:K,3,0)</f>
        <v>#N/A</v>
      </c>
      <c r="N234" s="1">
        <f t="shared" si="7"/>
        <v>0</v>
      </c>
    </row>
    <row r="235" spans="1:14" x14ac:dyDescent="0.25">
      <c r="A235"/>
      <c r="B235"/>
      <c r="C235"/>
      <c r="D235" s="106"/>
      <c r="E235" s="106"/>
      <c r="F235" s="106"/>
      <c r="G235" s="106"/>
      <c r="H235" s="106"/>
      <c r="J235" s="68">
        <f>IFERROR(VLOOKUP(A235,mar!A:H,8,0),0)</f>
        <v>0</v>
      </c>
      <c r="K235" s="70">
        <f t="shared" si="6"/>
        <v>0</v>
      </c>
      <c r="M235" s="1" t="e">
        <f>VLOOKUP(B235,Ref.!I:K,3,0)</f>
        <v>#N/A</v>
      </c>
      <c r="N235" s="1">
        <f t="shared" si="7"/>
        <v>0</v>
      </c>
    </row>
    <row r="236" spans="1:14" x14ac:dyDescent="0.25">
      <c r="A236"/>
      <c r="B236"/>
      <c r="C236"/>
      <c r="D236" s="106"/>
      <c r="E236" s="106"/>
      <c r="F236" s="106"/>
      <c r="G236" s="106"/>
      <c r="H236" s="106"/>
      <c r="J236" s="68">
        <f>IFERROR(VLOOKUP(A236,mar!A:H,8,0),0)</f>
        <v>0</v>
      </c>
      <c r="K236" s="70">
        <f t="shared" si="6"/>
        <v>0</v>
      </c>
      <c r="M236" s="1" t="e">
        <f>VLOOKUP(B236,Ref.!I:K,3,0)</f>
        <v>#N/A</v>
      </c>
      <c r="N236" s="1">
        <f t="shared" si="7"/>
        <v>0</v>
      </c>
    </row>
    <row r="237" spans="1:14" x14ac:dyDescent="0.25">
      <c r="A237"/>
      <c r="B237"/>
      <c r="C237"/>
      <c r="D237" s="106"/>
      <c r="E237" s="106"/>
      <c r="F237" s="106"/>
      <c r="G237" s="106"/>
      <c r="H237" s="106"/>
      <c r="J237" s="68">
        <f>IFERROR(VLOOKUP(A237,mar!A:H,8,0),0)</f>
        <v>0</v>
      </c>
      <c r="K237" s="70">
        <f t="shared" si="6"/>
        <v>0</v>
      </c>
      <c r="M237" s="1" t="e">
        <f>VLOOKUP(B237,Ref.!I:K,3,0)</f>
        <v>#N/A</v>
      </c>
      <c r="N237" s="1">
        <f t="shared" si="7"/>
        <v>0</v>
      </c>
    </row>
    <row r="238" spans="1:14" x14ac:dyDescent="0.25">
      <c r="A238"/>
      <c r="B238"/>
      <c r="C238"/>
      <c r="D238" s="106"/>
      <c r="E238" s="106"/>
      <c r="F238" s="106"/>
      <c r="G238" s="106"/>
      <c r="H238" s="106"/>
      <c r="J238" s="68">
        <f>IFERROR(VLOOKUP(A238,mar!A:H,8,0),0)</f>
        <v>0</v>
      </c>
      <c r="K238" s="70">
        <f t="shared" si="6"/>
        <v>0</v>
      </c>
      <c r="M238" s="1" t="e">
        <f>VLOOKUP(B238,Ref.!I:K,3,0)</f>
        <v>#N/A</v>
      </c>
      <c r="N238" s="1">
        <f t="shared" si="7"/>
        <v>0</v>
      </c>
    </row>
    <row r="239" spans="1:14" x14ac:dyDescent="0.25">
      <c r="A239"/>
      <c r="B239"/>
      <c r="C239"/>
      <c r="D239" s="106"/>
      <c r="E239" s="106"/>
      <c r="F239" s="106"/>
      <c r="G239" s="106"/>
      <c r="H239" s="106"/>
      <c r="J239" s="68">
        <f>IFERROR(VLOOKUP(A239,mar!A:H,8,0),0)</f>
        <v>0</v>
      </c>
      <c r="K239" s="70">
        <f t="shared" si="6"/>
        <v>0</v>
      </c>
      <c r="M239" s="1" t="e">
        <f>VLOOKUP(B239,Ref.!I:K,3,0)</f>
        <v>#N/A</v>
      </c>
      <c r="N239" s="1">
        <f t="shared" si="7"/>
        <v>0</v>
      </c>
    </row>
    <row r="240" spans="1:14" x14ac:dyDescent="0.25">
      <c r="A240"/>
      <c r="B240"/>
      <c r="C240"/>
      <c r="D240" s="106"/>
      <c r="E240" s="106"/>
      <c r="F240" s="106"/>
      <c r="G240" s="106"/>
      <c r="H240" s="106"/>
      <c r="J240" s="68">
        <f>IFERROR(VLOOKUP(A240,mar!A:H,8,0),0)</f>
        <v>0</v>
      </c>
      <c r="K240" s="70">
        <f t="shared" si="6"/>
        <v>0</v>
      </c>
      <c r="M240" s="1" t="e">
        <f>VLOOKUP(B240,Ref.!I:K,3,0)</f>
        <v>#N/A</v>
      </c>
      <c r="N240" s="1">
        <f t="shared" si="7"/>
        <v>0</v>
      </c>
    </row>
    <row r="241" spans="1:14" x14ac:dyDescent="0.25">
      <c r="A241"/>
      <c r="B241"/>
      <c r="C241"/>
      <c r="D241" s="106"/>
      <c r="E241" s="106"/>
      <c r="F241" s="106"/>
      <c r="G241" s="106"/>
      <c r="H241" s="106"/>
      <c r="J241" s="68">
        <f>IFERROR(VLOOKUP(A241,mar!A:H,8,0),0)</f>
        <v>0</v>
      </c>
      <c r="K241" s="70">
        <f t="shared" si="6"/>
        <v>0</v>
      </c>
      <c r="M241" s="1" t="e">
        <f>VLOOKUP(B241,Ref.!I:K,3,0)</f>
        <v>#N/A</v>
      </c>
      <c r="N241" s="1">
        <f t="shared" si="7"/>
        <v>0</v>
      </c>
    </row>
    <row r="242" spans="1:14" x14ac:dyDescent="0.25">
      <c r="A242"/>
      <c r="B242"/>
      <c r="C242"/>
      <c r="D242" s="106"/>
      <c r="E242" s="106"/>
      <c r="F242" s="106"/>
      <c r="G242" s="106"/>
      <c r="H242" s="106"/>
      <c r="J242" s="68">
        <f>IFERROR(VLOOKUP(A242,mar!A:H,8,0),0)</f>
        <v>0</v>
      </c>
      <c r="K242" s="70">
        <f t="shared" si="6"/>
        <v>0</v>
      </c>
      <c r="M242" s="1" t="e">
        <f>VLOOKUP(B242,Ref.!I:K,3,0)</f>
        <v>#N/A</v>
      </c>
      <c r="N242" s="1">
        <f t="shared" si="7"/>
        <v>0</v>
      </c>
    </row>
    <row r="243" spans="1:14" x14ac:dyDescent="0.25">
      <c r="A243"/>
      <c r="B243"/>
      <c r="C243"/>
      <c r="D243" s="106"/>
      <c r="E243" s="106"/>
      <c r="F243" s="106"/>
      <c r="G243" s="106"/>
      <c r="H243" s="106"/>
      <c r="J243" s="68">
        <f>IFERROR(VLOOKUP(A243,mar!A:H,8,0),0)</f>
        <v>0</v>
      </c>
      <c r="K243" s="70">
        <f t="shared" si="6"/>
        <v>0</v>
      </c>
      <c r="M243" s="1" t="e">
        <f>VLOOKUP(B243,Ref.!I:K,3,0)</f>
        <v>#N/A</v>
      </c>
      <c r="N243" s="1">
        <f t="shared" si="7"/>
        <v>0</v>
      </c>
    </row>
    <row r="244" spans="1:14" x14ac:dyDescent="0.25">
      <c r="A244"/>
      <c r="B244"/>
      <c r="C244"/>
      <c r="D244" s="106"/>
      <c r="E244" s="106"/>
      <c r="F244" s="106"/>
      <c r="G244" s="106"/>
      <c r="H244" s="106"/>
      <c r="J244" s="68">
        <f>IFERROR(VLOOKUP(A244,mar!A:H,8,0),0)</f>
        <v>0</v>
      </c>
      <c r="K244" s="70">
        <f t="shared" si="6"/>
        <v>0</v>
      </c>
      <c r="M244" s="1" t="e">
        <f>VLOOKUP(B244,Ref.!I:K,3,0)</f>
        <v>#N/A</v>
      </c>
      <c r="N244" s="1">
        <f t="shared" si="7"/>
        <v>0</v>
      </c>
    </row>
    <row r="245" spans="1:14" x14ac:dyDescent="0.25">
      <c r="A245"/>
      <c r="B245"/>
      <c r="C245"/>
      <c r="D245" s="106"/>
      <c r="E245" s="106"/>
      <c r="F245" s="106"/>
      <c r="G245" s="106"/>
      <c r="H245" s="106"/>
      <c r="J245" s="68">
        <f>IFERROR(VLOOKUP(A245,mar!A:H,8,0),0)</f>
        <v>0</v>
      </c>
      <c r="K245" s="70">
        <f t="shared" si="6"/>
        <v>0</v>
      </c>
      <c r="M245" s="1" t="e">
        <f>VLOOKUP(B245,Ref.!I:K,3,0)</f>
        <v>#N/A</v>
      </c>
      <c r="N245" s="1">
        <f t="shared" si="7"/>
        <v>0</v>
      </c>
    </row>
    <row r="246" spans="1:14" x14ac:dyDescent="0.25">
      <c r="A246"/>
      <c r="B246"/>
      <c r="C246"/>
      <c r="D246" s="106"/>
      <c r="E246" s="106"/>
      <c r="F246" s="106"/>
      <c r="G246" s="106"/>
      <c r="H246" s="106"/>
      <c r="J246" s="68">
        <f>IFERROR(VLOOKUP(A246,mar!A:H,8,0),0)</f>
        <v>0</v>
      </c>
      <c r="K246" s="70">
        <f t="shared" si="6"/>
        <v>0</v>
      </c>
      <c r="M246" s="1" t="e">
        <f>VLOOKUP(B246,Ref.!I:K,3,0)</f>
        <v>#N/A</v>
      </c>
      <c r="N246" s="1">
        <f t="shared" si="7"/>
        <v>0</v>
      </c>
    </row>
    <row r="247" spans="1:14" x14ac:dyDescent="0.25">
      <c r="A247"/>
      <c r="B247"/>
      <c r="C247"/>
      <c r="D247" s="106"/>
      <c r="E247" s="106"/>
      <c r="F247" s="106"/>
      <c r="G247" s="106"/>
      <c r="H247" s="106"/>
      <c r="J247" s="68">
        <f>IFERROR(VLOOKUP(A247,mar!A:H,8,0),0)</f>
        <v>0</v>
      </c>
      <c r="K247" s="70">
        <f t="shared" si="6"/>
        <v>0</v>
      </c>
      <c r="M247" s="1" t="e">
        <f>VLOOKUP(B247,Ref.!I:K,3,0)</f>
        <v>#N/A</v>
      </c>
      <c r="N247" s="1">
        <f t="shared" si="7"/>
        <v>0</v>
      </c>
    </row>
    <row r="248" spans="1:14" x14ac:dyDescent="0.25">
      <c r="A248"/>
      <c r="B248"/>
      <c r="C248"/>
      <c r="D248" s="106"/>
      <c r="E248" s="106"/>
      <c r="F248" s="106"/>
      <c r="G248" s="106"/>
      <c r="H248" s="106"/>
      <c r="J248" s="68">
        <f>IFERROR(VLOOKUP(A248,mar!A:H,8,0),0)</f>
        <v>0</v>
      </c>
      <c r="K248" s="70">
        <f t="shared" si="6"/>
        <v>0</v>
      </c>
      <c r="M248" s="1" t="e">
        <f>VLOOKUP(B248,Ref.!I:K,3,0)</f>
        <v>#N/A</v>
      </c>
      <c r="N248" s="1">
        <f t="shared" si="7"/>
        <v>0</v>
      </c>
    </row>
    <row r="249" spans="1:14" x14ac:dyDescent="0.25">
      <c r="A249"/>
      <c r="B249"/>
      <c r="C249"/>
      <c r="D249" s="106"/>
      <c r="E249" s="106"/>
      <c r="F249" s="106"/>
      <c r="G249" s="106"/>
      <c r="H249" s="106"/>
      <c r="J249" s="68">
        <f>IFERROR(VLOOKUP(A249,mar!A:H,8,0),0)</f>
        <v>0</v>
      </c>
      <c r="K249" s="70">
        <f t="shared" si="6"/>
        <v>0</v>
      </c>
      <c r="M249" s="1" t="e">
        <f>VLOOKUP(B249,Ref.!I:K,3,0)</f>
        <v>#N/A</v>
      </c>
      <c r="N249" s="1">
        <f t="shared" si="7"/>
        <v>0</v>
      </c>
    </row>
    <row r="250" spans="1:14" x14ac:dyDescent="0.25">
      <c r="A250"/>
      <c r="B250"/>
      <c r="C250"/>
      <c r="D250" s="106"/>
      <c r="E250" s="106"/>
      <c r="F250" s="106"/>
      <c r="G250" s="106"/>
      <c r="H250" s="106"/>
      <c r="J250" s="68">
        <f>IFERROR(VLOOKUP(A250,mar!A:H,8,0),0)</f>
        <v>0</v>
      </c>
      <c r="K250" s="70">
        <f t="shared" si="6"/>
        <v>0</v>
      </c>
      <c r="M250" s="1" t="e">
        <f>VLOOKUP(B250,Ref.!I:K,3,0)</f>
        <v>#N/A</v>
      </c>
      <c r="N250" s="1">
        <f t="shared" si="7"/>
        <v>0</v>
      </c>
    </row>
    <row r="251" spans="1:14" x14ac:dyDescent="0.25">
      <c r="A251"/>
      <c r="B251"/>
      <c r="C251"/>
      <c r="D251" s="106"/>
      <c r="E251" s="106"/>
      <c r="F251" s="106"/>
      <c r="G251" s="106"/>
      <c r="H251" s="106"/>
      <c r="J251" s="68">
        <f>IFERROR(VLOOKUP(A251,mar!A:H,8,0),0)</f>
        <v>0</v>
      </c>
      <c r="K251" s="70">
        <f t="shared" si="6"/>
        <v>0</v>
      </c>
      <c r="M251" s="1" t="e">
        <f>VLOOKUP(B251,Ref.!I:K,3,0)</f>
        <v>#N/A</v>
      </c>
      <c r="N251" s="1">
        <f t="shared" si="7"/>
        <v>0</v>
      </c>
    </row>
    <row r="252" spans="1:14" x14ac:dyDescent="0.25">
      <c r="A252"/>
      <c r="B252"/>
      <c r="C252"/>
      <c r="D252" s="106"/>
      <c r="E252" s="106"/>
      <c r="F252" s="106"/>
      <c r="G252" s="106"/>
      <c r="H252" s="106"/>
      <c r="J252" s="68">
        <f>IFERROR(VLOOKUP(A252,mar!A:H,8,0),0)</f>
        <v>0</v>
      </c>
      <c r="K252" s="70">
        <f t="shared" si="6"/>
        <v>0</v>
      </c>
      <c r="M252" s="1" t="e">
        <f>VLOOKUP(B252,Ref.!I:K,3,0)</f>
        <v>#N/A</v>
      </c>
      <c r="N252" s="1">
        <f t="shared" si="7"/>
        <v>0</v>
      </c>
    </row>
    <row r="253" spans="1:14" x14ac:dyDescent="0.25">
      <c r="A253"/>
      <c r="B253"/>
      <c r="C253"/>
      <c r="D253" s="106"/>
      <c r="E253" s="106"/>
      <c r="F253" s="106"/>
      <c r="G253" s="106"/>
      <c r="H253" s="106"/>
      <c r="J253" s="68">
        <f>IFERROR(VLOOKUP(A253,mar!A:H,8,0),0)</f>
        <v>0</v>
      </c>
      <c r="K253" s="70">
        <f t="shared" si="6"/>
        <v>0</v>
      </c>
      <c r="M253" s="1" t="e">
        <f>VLOOKUP(B253,Ref.!I:K,3,0)</f>
        <v>#N/A</v>
      </c>
      <c r="N253" s="1">
        <f t="shared" si="7"/>
        <v>0</v>
      </c>
    </row>
    <row r="254" spans="1:14" x14ac:dyDescent="0.25">
      <c r="A254"/>
      <c r="B254"/>
      <c r="C254"/>
      <c r="D254" s="106"/>
      <c r="E254" s="106"/>
      <c r="F254" s="106"/>
      <c r="G254" s="106"/>
      <c r="H254" s="106"/>
      <c r="J254" s="68">
        <f>IFERROR(VLOOKUP(A254,mar!A:H,8,0),0)</f>
        <v>0</v>
      </c>
      <c r="K254" s="70">
        <f t="shared" si="6"/>
        <v>0</v>
      </c>
      <c r="M254" s="1" t="e">
        <f>VLOOKUP(B254,Ref.!I:K,3,0)</f>
        <v>#N/A</v>
      </c>
      <c r="N254" s="1">
        <f t="shared" si="7"/>
        <v>0</v>
      </c>
    </row>
    <row r="255" spans="1:14" x14ac:dyDescent="0.25">
      <c r="A255"/>
      <c r="B255"/>
      <c r="C255"/>
      <c r="D255" s="106"/>
      <c r="E255" s="106"/>
      <c r="F255" s="106"/>
      <c r="G255" s="106"/>
      <c r="H255" s="106"/>
      <c r="J255" s="68">
        <f>IFERROR(VLOOKUP(A255,mar!A:H,8,0),0)</f>
        <v>0</v>
      </c>
      <c r="K255" s="70">
        <f t="shared" si="6"/>
        <v>0</v>
      </c>
      <c r="M255" s="1" t="e">
        <f>VLOOKUP(B255,Ref.!I:K,3,0)</f>
        <v>#N/A</v>
      </c>
      <c r="N255" s="1">
        <f t="shared" si="7"/>
        <v>0</v>
      </c>
    </row>
    <row r="256" spans="1:14" x14ac:dyDescent="0.25">
      <c r="A256"/>
      <c r="B256"/>
      <c r="C256"/>
      <c r="D256" s="106"/>
      <c r="E256" s="106"/>
      <c r="F256" s="106"/>
      <c r="G256" s="106"/>
      <c r="H256" s="106"/>
      <c r="J256" s="68">
        <f>IFERROR(VLOOKUP(A256,mar!A:H,8,0),0)</f>
        <v>0</v>
      </c>
      <c r="K256" s="70">
        <f t="shared" si="6"/>
        <v>0</v>
      </c>
      <c r="M256" s="1" t="e">
        <f>VLOOKUP(B256,Ref.!I:K,3,0)</f>
        <v>#N/A</v>
      </c>
      <c r="N256" s="1">
        <f t="shared" si="7"/>
        <v>0</v>
      </c>
    </row>
    <row r="257" spans="1:14" x14ac:dyDescent="0.25">
      <c r="A257"/>
      <c r="B257"/>
      <c r="C257"/>
      <c r="D257" s="106"/>
      <c r="E257" s="106"/>
      <c r="F257" s="106"/>
      <c r="G257" s="106"/>
      <c r="H257" s="106"/>
      <c r="J257" s="68">
        <f>IFERROR(VLOOKUP(A257,mar!A:H,8,0),0)</f>
        <v>0</v>
      </c>
      <c r="K257" s="70">
        <f t="shared" si="6"/>
        <v>0</v>
      </c>
      <c r="M257" s="1" t="e">
        <f>VLOOKUP(B257,Ref.!I:K,3,0)</f>
        <v>#N/A</v>
      </c>
      <c r="N257" s="1">
        <f t="shared" si="7"/>
        <v>0</v>
      </c>
    </row>
    <row r="258" spans="1:14" x14ac:dyDescent="0.25">
      <c r="A258"/>
      <c r="B258"/>
      <c r="C258"/>
      <c r="D258" s="106"/>
      <c r="E258" s="106"/>
      <c r="F258" s="106"/>
      <c r="G258" s="106"/>
      <c r="H258" s="106"/>
      <c r="J258" s="68">
        <f>IFERROR(VLOOKUP(A258,mar!A:H,8,0),0)</f>
        <v>0</v>
      </c>
      <c r="K258" s="70">
        <f t="shared" ref="K258:K277" si="8">D258-J258</f>
        <v>0</v>
      </c>
      <c r="M258" s="1" t="e">
        <f>VLOOKUP(B258,Ref.!I:K,3,0)</f>
        <v>#N/A</v>
      </c>
      <c r="N258" s="1">
        <f t="shared" si="7"/>
        <v>0</v>
      </c>
    </row>
    <row r="259" spans="1:14" x14ac:dyDescent="0.25">
      <c r="A259"/>
      <c r="B259"/>
      <c r="C259"/>
      <c r="D259" s="106"/>
      <c r="E259" s="106"/>
      <c r="F259" s="106"/>
      <c r="G259" s="106"/>
      <c r="H259" s="106"/>
      <c r="J259" s="68">
        <f>IFERROR(VLOOKUP(A259,mar!A:H,8,0),0)</f>
        <v>0</v>
      </c>
      <c r="K259" s="70">
        <f t="shared" si="8"/>
        <v>0</v>
      </c>
      <c r="M259" s="1" t="e">
        <f>VLOOKUP(B259,Ref.!I:K,3,0)</f>
        <v>#N/A</v>
      </c>
      <c r="N259" s="1">
        <f t="shared" ref="N259:N282" si="9">LEN(A259)</f>
        <v>0</v>
      </c>
    </row>
    <row r="260" spans="1:14" x14ac:dyDescent="0.25">
      <c r="A260"/>
      <c r="B260"/>
      <c r="C260"/>
      <c r="D260" s="106"/>
      <c r="E260" s="106"/>
      <c r="F260" s="106"/>
      <c r="G260" s="106"/>
      <c r="H260" s="106"/>
      <c r="J260" s="68">
        <f>IFERROR(VLOOKUP(A260,mar!A:H,8,0),0)</f>
        <v>0</v>
      </c>
      <c r="K260" s="70">
        <f t="shared" si="8"/>
        <v>0</v>
      </c>
      <c r="M260" s="1" t="e">
        <f>VLOOKUP(B260,Ref.!I:K,3,0)</f>
        <v>#N/A</v>
      </c>
      <c r="N260" s="1">
        <f t="shared" si="9"/>
        <v>0</v>
      </c>
    </row>
    <row r="261" spans="1:14" x14ac:dyDescent="0.25">
      <c r="A261"/>
      <c r="B261"/>
      <c r="C261"/>
      <c r="D261" s="106"/>
      <c r="E261" s="106"/>
      <c r="F261" s="106"/>
      <c r="G261" s="106"/>
      <c r="H261" s="106"/>
      <c r="J261" s="68">
        <f>IFERROR(VLOOKUP(A261,mar!A:H,8,0),0)</f>
        <v>0</v>
      </c>
      <c r="K261" s="70">
        <f t="shared" si="8"/>
        <v>0</v>
      </c>
      <c r="M261" s="1" t="e">
        <f>VLOOKUP(B261,Ref.!I:K,3,0)</f>
        <v>#N/A</v>
      </c>
      <c r="N261" s="1">
        <f t="shared" si="9"/>
        <v>0</v>
      </c>
    </row>
    <row r="262" spans="1:14" x14ac:dyDescent="0.25">
      <c r="A262"/>
      <c r="B262"/>
      <c r="C262"/>
      <c r="D262" s="106"/>
      <c r="E262" s="106"/>
      <c r="F262" s="106"/>
      <c r="G262" s="106"/>
      <c r="H262" s="106"/>
      <c r="J262" s="68">
        <f>IFERROR(VLOOKUP(A262,mar!A:H,8,0),0)</f>
        <v>0</v>
      </c>
      <c r="K262" s="70">
        <f t="shared" si="8"/>
        <v>0</v>
      </c>
      <c r="M262" s="1" t="e">
        <f>VLOOKUP(B262,Ref.!I:K,3,0)</f>
        <v>#N/A</v>
      </c>
      <c r="N262" s="1">
        <f t="shared" si="9"/>
        <v>0</v>
      </c>
    </row>
    <row r="263" spans="1:14" x14ac:dyDescent="0.25">
      <c r="A263"/>
      <c r="B263"/>
      <c r="C263"/>
      <c r="D263" s="106"/>
      <c r="E263" s="106"/>
      <c r="F263" s="106"/>
      <c r="G263" s="106"/>
      <c r="H263" s="106"/>
      <c r="J263" s="68">
        <f>IFERROR(VLOOKUP(A263,mar!A:H,8,0),0)</f>
        <v>0</v>
      </c>
      <c r="K263" s="70">
        <f t="shared" si="8"/>
        <v>0</v>
      </c>
      <c r="M263" s="1" t="e">
        <f>VLOOKUP(B263,Ref.!I:K,3,0)</f>
        <v>#N/A</v>
      </c>
      <c r="N263" s="1">
        <f t="shared" si="9"/>
        <v>0</v>
      </c>
    </row>
    <row r="264" spans="1:14" x14ac:dyDescent="0.25">
      <c r="A264"/>
      <c r="B264"/>
      <c r="C264"/>
      <c r="D264" s="106"/>
      <c r="E264" s="106"/>
      <c r="F264" s="106"/>
      <c r="G264" s="106"/>
      <c r="H264" s="106"/>
      <c r="J264" s="68">
        <f>IFERROR(VLOOKUP(A264,mar!A:H,8,0),0)</f>
        <v>0</v>
      </c>
      <c r="K264" s="70">
        <f t="shared" si="8"/>
        <v>0</v>
      </c>
      <c r="M264" s="1" t="e">
        <f>VLOOKUP(B264,Ref.!I:K,3,0)</f>
        <v>#N/A</v>
      </c>
      <c r="N264" s="1">
        <f t="shared" si="9"/>
        <v>0</v>
      </c>
    </row>
    <row r="265" spans="1:14" x14ac:dyDescent="0.25">
      <c r="A265"/>
      <c r="B265"/>
      <c r="C265"/>
      <c r="D265" s="106"/>
      <c r="E265" s="106"/>
      <c r="F265" s="106"/>
      <c r="G265" s="106"/>
      <c r="H265" s="106"/>
      <c r="J265" s="68">
        <f>IFERROR(VLOOKUP(A265,mar!A:H,8,0),0)</f>
        <v>0</v>
      </c>
      <c r="K265" s="70">
        <f t="shared" si="8"/>
        <v>0</v>
      </c>
      <c r="M265" s="1" t="e">
        <f>VLOOKUP(B265,Ref.!I:K,3,0)</f>
        <v>#N/A</v>
      </c>
      <c r="N265" s="1">
        <f t="shared" si="9"/>
        <v>0</v>
      </c>
    </row>
    <row r="266" spans="1:14" x14ac:dyDescent="0.25">
      <c r="A266"/>
      <c r="B266"/>
      <c r="C266"/>
      <c r="D266" s="106"/>
      <c r="E266" s="106"/>
      <c r="F266" s="106"/>
      <c r="G266" s="106"/>
      <c r="H266" s="106"/>
      <c r="J266" s="68">
        <f>IFERROR(VLOOKUP(A266,mar!A:H,8,0),0)</f>
        <v>0</v>
      </c>
      <c r="K266" s="70">
        <f t="shared" si="8"/>
        <v>0</v>
      </c>
      <c r="M266" s="1" t="e">
        <f>VLOOKUP(B266,Ref.!I:K,3,0)</f>
        <v>#N/A</v>
      </c>
      <c r="N266" s="1">
        <f t="shared" si="9"/>
        <v>0</v>
      </c>
    </row>
    <row r="267" spans="1:14" x14ac:dyDescent="0.25">
      <c r="A267"/>
      <c r="B267"/>
      <c r="C267"/>
      <c r="D267" s="106"/>
      <c r="E267" s="106"/>
      <c r="F267" s="106"/>
      <c r="G267" s="106"/>
      <c r="H267" s="106"/>
      <c r="J267" s="68">
        <f>IFERROR(VLOOKUP(A267,mar!A:H,8,0),0)</f>
        <v>0</v>
      </c>
      <c r="K267" s="70">
        <f t="shared" si="8"/>
        <v>0</v>
      </c>
      <c r="M267" s="1" t="e">
        <f>VLOOKUP(B267,Ref.!I:K,3,0)</f>
        <v>#N/A</v>
      </c>
      <c r="N267" s="1">
        <f t="shared" si="9"/>
        <v>0</v>
      </c>
    </row>
    <row r="268" spans="1:14" x14ac:dyDescent="0.25">
      <c r="A268"/>
      <c r="B268"/>
      <c r="C268"/>
      <c r="D268" s="106"/>
      <c r="E268" s="106"/>
      <c r="F268" s="106"/>
      <c r="G268" s="106"/>
      <c r="H268" s="106"/>
      <c r="J268" s="68">
        <f>IFERROR(VLOOKUP(A268,mar!A:H,8,0),0)</f>
        <v>0</v>
      </c>
      <c r="K268" s="70">
        <f t="shared" si="8"/>
        <v>0</v>
      </c>
      <c r="M268" s="1" t="e">
        <f>VLOOKUP(B268,Ref.!I:K,3,0)</f>
        <v>#N/A</v>
      </c>
      <c r="N268" s="1">
        <f t="shared" si="9"/>
        <v>0</v>
      </c>
    </row>
    <row r="269" spans="1:14" x14ac:dyDescent="0.25">
      <c r="A269"/>
      <c r="B269"/>
      <c r="C269"/>
      <c r="D269" s="106"/>
      <c r="E269" s="106"/>
      <c r="F269" s="106"/>
      <c r="G269" s="106"/>
      <c r="H269" s="106"/>
      <c r="J269" s="68">
        <f>IFERROR(VLOOKUP(A269,mar!A:H,8,0),0)</f>
        <v>0</v>
      </c>
      <c r="K269" s="70">
        <f t="shared" si="8"/>
        <v>0</v>
      </c>
      <c r="M269" s="1" t="e">
        <f>VLOOKUP(B269,Ref.!I:K,3,0)</f>
        <v>#N/A</v>
      </c>
      <c r="N269" s="1">
        <f t="shared" si="9"/>
        <v>0</v>
      </c>
    </row>
    <row r="270" spans="1:14" x14ac:dyDescent="0.25">
      <c r="A270"/>
      <c r="B270"/>
      <c r="C270"/>
      <c r="D270" s="106"/>
      <c r="E270" s="106"/>
      <c r="F270" s="106"/>
      <c r="G270" s="106"/>
      <c r="H270" s="106"/>
      <c r="J270" s="68">
        <f>IFERROR(VLOOKUP(A270,mar!A:H,8,0),0)</f>
        <v>0</v>
      </c>
      <c r="K270" s="70">
        <f t="shared" si="8"/>
        <v>0</v>
      </c>
      <c r="M270" s="1" t="e">
        <f>VLOOKUP(B270,Ref.!I:K,3,0)</f>
        <v>#N/A</v>
      </c>
      <c r="N270" s="1">
        <f t="shared" si="9"/>
        <v>0</v>
      </c>
    </row>
    <row r="271" spans="1:14" x14ac:dyDescent="0.25">
      <c r="A271"/>
      <c r="B271"/>
      <c r="C271"/>
      <c r="D271" s="106"/>
      <c r="E271" s="106"/>
      <c r="F271" s="106"/>
      <c r="G271" s="106"/>
      <c r="H271" s="106"/>
      <c r="J271" s="68">
        <f>IFERROR(VLOOKUP(A271,mar!A:H,8,0),0)</f>
        <v>0</v>
      </c>
      <c r="K271" s="70">
        <f t="shared" si="8"/>
        <v>0</v>
      </c>
      <c r="M271" s="1" t="e">
        <f>VLOOKUP(B271,Ref.!I:K,3,0)</f>
        <v>#N/A</v>
      </c>
      <c r="N271" s="1">
        <f t="shared" si="9"/>
        <v>0</v>
      </c>
    </row>
    <row r="272" spans="1:14" x14ac:dyDescent="0.25">
      <c r="A272"/>
      <c r="B272"/>
      <c r="C272"/>
      <c r="D272" s="106"/>
      <c r="E272" s="106"/>
      <c r="F272" s="106"/>
      <c r="G272" s="106"/>
      <c r="H272" s="106"/>
      <c r="J272" s="68">
        <f>IFERROR(VLOOKUP(A272,mar!A:H,8,0),0)</f>
        <v>0</v>
      </c>
      <c r="K272" s="70">
        <f t="shared" si="8"/>
        <v>0</v>
      </c>
      <c r="M272" s="1" t="e">
        <f>VLOOKUP(B272,Ref.!I:K,3,0)</f>
        <v>#N/A</v>
      </c>
      <c r="N272" s="1">
        <f t="shared" si="9"/>
        <v>0</v>
      </c>
    </row>
    <row r="273" spans="1:14" x14ac:dyDescent="0.25">
      <c r="A273"/>
      <c r="B273"/>
      <c r="C273"/>
      <c r="D273" s="106"/>
      <c r="E273" s="106"/>
      <c r="F273" s="106"/>
      <c r="G273" s="106"/>
      <c r="H273" s="106"/>
      <c r="J273" s="68">
        <f>IFERROR(VLOOKUP(A273,mar!A:H,8,0),0)</f>
        <v>0</v>
      </c>
      <c r="K273" s="70">
        <f t="shared" si="8"/>
        <v>0</v>
      </c>
      <c r="M273" s="1" t="e">
        <f>VLOOKUP(B273,Ref.!I:K,3,0)</f>
        <v>#N/A</v>
      </c>
      <c r="N273" s="1">
        <f t="shared" si="9"/>
        <v>0</v>
      </c>
    </row>
    <row r="274" spans="1:14" x14ac:dyDescent="0.25">
      <c r="A274"/>
      <c r="B274"/>
      <c r="C274"/>
      <c r="D274" s="106"/>
      <c r="E274" s="106"/>
      <c r="F274" s="106"/>
      <c r="G274" s="106"/>
      <c r="H274" s="106"/>
      <c r="J274" s="68">
        <f>IFERROR(VLOOKUP(A274,mar!A:H,8,0),0)</f>
        <v>0</v>
      </c>
      <c r="K274" s="70">
        <f t="shared" si="8"/>
        <v>0</v>
      </c>
      <c r="M274" s="1" t="e">
        <f>VLOOKUP(B274,Ref.!I:K,3,0)</f>
        <v>#N/A</v>
      </c>
      <c r="N274" s="1">
        <f t="shared" si="9"/>
        <v>0</v>
      </c>
    </row>
    <row r="275" spans="1:14" x14ac:dyDescent="0.25">
      <c r="A275"/>
      <c r="B275"/>
      <c r="C275"/>
      <c r="D275" s="106"/>
      <c r="E275" s="106"/>
      <c r="F275" s="106"/>
      <c r="G275" s="106"/>
      <c r="H275" s="106"/>
      <c r="J275" s="68">
        <f>IFERROR(VLOOKUP(A275,mar!A:H,8,0),0)</f>
        <v>0</v>
      </c>
      <c r="K275" s="70">
        <f t="shared" si="8"/>
        <v>0</v>
      </c>
      <c r="M275" s="1" t="e">
        <f>VLOOKUP(B275,Ref.!I:K,3,0)</f>
        <v>#N/A</v>
      </c>
      <c r="N275" s="1">
        <f t="shared" si="9"/>
        <v>0</v>
      </c>
    </row>
    <row r="276" spans="1:14" x14ac:dyDescent="0.25">
      <c r="A276"/>
      <c r="B276"/>
      <c r="C276"/>
      <c r="D276" s="106"/>
      <c r="E276" s="106"/>
      <c r="F276" s="106"/>
      <c r="G276" s="106"/>
      <c r="H276" s="106"/>
      <c r="J276" s="68">
        <f>IFERROR(VLOOKUP(A276,mar!A:H,8,0),0)</f>
        <v>0</v>
      </c>
      <c r="K276" s="70">
        <f t="shared" si="8"/>
        <v>0</v>
      </c>
      <c r="M276" s="1" t="e">
        <f>VLOOKUP(B276,Ref.!I:K,3,0)</f>
        <v>#N/A</v>
      </c>
      <c r="N276" s="1">
        <f t="shared" si="9"/>
        <v>0</v>
      </c>
    </row>
    <row r="277" spans="1:14" x14ac:dyDescent="0.25">
      <c r="A277"/>
      <c r="B277"/>
      <c r="C277"/>
      <c r="D277" s="106"/>
      <c r="E277" s="106"/>
      <c r="F277" s="106"/>
      <c r="G277" s="106"/>
      <c r="H277" s="106"/>
      <c r="J277" s="68">
        <f>IFERROR(VLOOKUP(A277,mar!A:H,8,0),0)</f>
        <v>0</v>
      </c>
      <c r="K277" s="70">
        <f t="shared" si="8"/>
        <v>0</v>
      </c>
      <c r="M277" s="1" t="e">
        <f>VLOOKUP(B277,Ref.!I:K,3,0)</f>
        <v>#N/A</v>
      </c>
      <c r="N277" s="1">
        <f t="shared" si="9"/>
        <v>0</v>
      </c>
    </row>
    <row r="278" spans="1:14" x14ac:dyDescent="0.25">
      <c r="A278"/>
      <c r="B278"/>
      <c r="C278"/>
      <c r="D278" s="106"/>
      <c r="E278" s="106"/>
      <c r="F278" s="106"/>
      <c r="G278" s="106"/>
      <c r="H278" s="106"/>
      <c r="J278" s="68">
        <f>IFERROR(VLOOKUP(A278,mar!A:H,8,0),0)</f>
        <v>0</v>
      </c>
      <c r="K278" s="70">
        <f t="shared" ref="K278:K282" si="10">D278-J278</f>
        <v>0</v>
      </c>
      <c r="M278" s="1" t="e">
        <f>VLOOKUP(B278,Ref.!I:K,3,0)</f>
        <v>#N/A</v>
      </c>
      <c r="N278" s="1">
        <f t="shared" si="9"/>
        <v>0</v>
      </c>
    </row>
    <row r="279" spans="1:14" x14ac:dyDescent="0.25">
      <c r="A279"/>
      <c r="B279"/>
      <c r="C279"/>
      <c r="D279" s="106"/>
      <c r="E279" s="106"/>
      <c r="F279" s="106"/>
      <c r="G279" s="106"/>
      <c r="H279" s="106"/>
      <c r="J279" s="68">
        <f>IFERROR(VLOOKUP(A279,mar!A:H,8,0),0)</f>
        <v>0</v>
      </c>
      <c r="K279" s="70">
        <f t="shared" si="10"/>
        <v>0</v>
      </c>
      <c r="M279" s="1" t="e">
        <f>VLOOKUP(B279,Ref.!I:K,3,0)</f>
        <v>#N/A</v>
      </c>
      <c r="N279" s="1">
        <f t="shared" si="9"/>
        <v>0</v>
      </c>
    </row>
    <row r="280" spans="1:14" x14ac:dyDescent="0.25">
      <c r="A280"/>
      <c r="B280"/>
      <c r="C280"/>
      <c r="D280" s="106"/>
      <c r="E280" s="106"/>
      <c r="F280" s="106"/>
      <c r="G280" s="106"/>
      <c r="H280" s="106"/>
      <c r="J280" s="68">
        <f>IFERROR(VLOOKUP(A280,mar!A:H,8,0),0)</f>
        <v>0</v>
      </c>
      <c r="K280" s="70">
        <f t="shared" si="10"/>
        <v>0</v>
      </c>
      <c r="M280" s="1" t="e">
        <f>VLOOKUP(B280,Ref.!I:K,3,0)</f>
        <v>#N/A</v>
      </c>
      <c r="N280" s="1">
        <f t="shared" si="9"/>
        <v>0</v>
      </c>
    </row>
    <row r="281" spans="1:14" x14ac:dyDescent="0.25">
      <c r="A281"/>
      <c r="B281"/>
      <c r="C281"/>
      <c r="D281" s="106"/>
      <c r="E281" s="106"/>
      <c r="F281" s="106"/>
      <c r="G281" s="106"/>
      <c r="H281" s="106"/>
      <c r="J281" s="68">
        <f>IFERROR(VLOOKUP(A281,mar!A:H,8,0),0)</f>
        <v>0</v>
      </c>
      <c r="K281" s="70">
        <f t="shared" si="10"/>
        <v>0</v>
      </c>
      <c r="M281" s="1" t="e">
        <f>VLOOKUP(B281,Ref.!I:K,3,0)</f>
        <v>#N/A</v>
      </c>
      <c r="N281" s="1">
        <f t="shared" si="9"/>
        <v>0</v>
      </c>
    </row>
    <row r="282" spans="1:14" x14ac:dyDescent="0.25">
      <c r="A282"/>
      <c r="B282"/>
      <c r="C282"/>
      <c r="D282" s="106"/>
      <c r="E282" s="106"/>
      <c r="F282" s="106"/>
      <c r="G282" s="106"/>
      <c r="H282" s="106"/>
      <c r="J282" s="68">
        <f>IFERROR(VLOOKUP(A282,mar!A:H,8,0),0)</f>
        <v>0</v>
      </c>
      <c r="K282" s="70">
        <f t="shared" si="10"/>
        <v>0</v>
      </c>
      <c r="M282" s="1" t="e">
        <f>VLOOKUP(B282,Ref.!I:K,3,0)</f>
        <v>#N/A</v>
      </c>
      <c r="N282" s="1">
        <f t="shared" si="9"/>
        <v>0</v>
      </c>
    </row>
    <row r="283" spans="1:14" x14ac:dyDescent="0.25">
      <c r="A283"/>
      <c r="B283"/>
      <c r="C283"/>
      <c r="D283" s="106"/>
      <c r="E283" s="106"/>
      <c r="F283" s="106"/>
      <c r="G283" s="106"/>
      <c r="H283" s="106"/>
    </row>
    <row r="284" spans="1:14" x14ac:dyDescent="0.25">
      <c r="A284"/>
      <c r="B284"/>
      <c r="C284"/>
      <c r="D284" s="106"/>
      <c r="E284" s="106"/>
      <c r="F284" s="106"/>
      <c r="G284" s="106"/>
      <c r="H284" s="106"/>
    </row>
    <row r="285" spans="1:14" x14ac:dyDescent="0.25">
      <c r="A285"/>
      <c r="B285"/>
      <c r="C285"/>
      <c r="D285" s="106"/>
      <c r="E285" s="106"/>
      <c r="F285" s="106"/>
      <c r="G285" s="106"/>
      <c r="H285" s="106"/>
    </row>
    <row r="286" spans="1:14" x14ac:dyDescent="0.25">
      <c r="A286"/>
      <c r="B286"/>
      <c r="C286"/>
      <c r="D286" s="106"/>
      <c r="E286" s="106"/>
      <c r="F286" s="106"/>
      <c r="G286" s="106"/>
      <c r="H286" s="106"/>
    </row>
    <row r="287" spans="1:14" x14ac:dyDescent="0.25">
      <c r="A287"/>
      <c r="B287"/>
      <c r="C287"/>
      <c r="D287" s="106"/>
      <c r="E287" s="106"/>
      <c r="F287" s="106"/>
      <c r="G287" s="106"/>
      <c r="H287" s="106"/>
    </row>
    <row r="288" spans="1:14" x14ac:dyDescent="0.25">
      <c r="A288"/>
      <c r="B288"/>
      <c r="C288"/>
      <c r="D288" s="106"/>
      <c r="E288" s="106"/>
      <c r="F288" s="106"/>
      <c r="G288" s="106"/>
      <c r="H288" s="106"/>
    </row>
    <row r="289" spans="1:8" x14ac:dyDescent="0.25">
      <c r="A289"/>
      <c r="B289"/>
      <c r="C289"/>
      <c r="D289" s="106"/>
      <c r="E289" s="106"/>
      <c r="F289" s="106"/>
      <c r="G289" s="106"/>
      <c r="H289" s="106"/>
    </row>
    <row r="290" spans="1:8" x14ac:dyDescent="0.25">
      <c r="A290"/>
      <c r="B290"/>
      <c r="C290"/>
      <c r="D290" s="106"/>
      <c r="E290" s="106"/>
      <c r="F290" s="106"/>
      <c r="G290" s="106"/>
      <c r="H290" s="106"/>
    </row>
    <row r="291" spans="1:8" x14ac:dyDescent="0.25">
      <c r="A291"/>
      <c r="B291"/>
      <c r="C291"/>
      <c r="D291" s="106"/>
      <c r="E291" s="106"/>
      <c r="F291" s="106"/>
      <c r="G291" s="106"/>
      <c r="H291" s="106"/>
    </row>
  </sheetData>
  <autoFilter ref="A1:Y288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1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" x14ac:dyDescent="0.25"/>
  <cols>
    <col min="1" max="1" width="15.140625" style="1" bestFit="1" customWidth="1"/>
    <col min="2" max="2" width="9.85546875" style="1" bestFit="1" customWidth="1"/>
    <col min="3" max="3" width="85" style="1" bestFit="1" customWidth="1"/>
    <col min="4" max="6" width="15.28515625" style="68" bestFit="1" customWidth="1"/>
    <col min="7" max="7" width="14.85546875" style="68" bestFit="1" customWidth="1"/>
    <col min="8" max="8" width="15.28515625" style="68" bestFit="1" customWidth="1"/>
    <col min="9" max="9" width="2" style="1" bestFit="1" customWidth="1"/>
    <col min="10" max="10" width="15.28515625" style="1" bestFit="1" customWidth="1"/>
    <col min="11" max="11" width="5.140625" style="1" bestFit="1" customWidth="1"/>
    <col min="12" max="12" width="9.140625" style="1"/>
    <col min="13" max="13" width="41" style="1" bestFit="1" customWidth="1"/>
    <col min="14" max="14" width="7" style="1" bestFit="1" customWidth="1"/>
    <col min="15" max="15" width="14.85546875" style="68" bestFit="1" customWidth="1"/>
    <col min="16" max="16384" width="9.140625" style="1"/>
  </cols>
  <sheetData>
    <row r="1" spans="1:25" s="4" customFormat="1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4" t="s">
        <v>317</v>
      </c>
      <c r="J1" s="4" t="s">
        <v>317</v>
      </c>
      <c r="K1" s="4" t="s">
        <v>317</v>
      </c>
      <c r="L1" s="4" t="s">
        <v>317</v>
      </c>
      <c r="M1" s="4" t="s">
        <v>315</v>
      </c>
      <c r="N1" s="2" t="s">
        <v>316</v>
      </c>
      <c r="O1" s="5"/>
      <c r="P1" s="4" t="s">
        <v>317</v>
      </c>
      <c r="Q1" s="4" t="s">
        <v>317</v>
      </c>
      <c r="R1" s="4" t="s">
        <v>317</v>
      </c>
      <c r="S1" s="4" t="s">
        <v>317</v>
      </c>
      <c r="T1" s="4" t="s">
        <v>317</v>
      </c>
      <c r="U1" s="4" t="s">
        <v>317</v>
      </c>
      <c r="V1" s="4" t="s">
        <v>317</v>
      </c>
      <c r="W1" s="4" t="s">
        <v>317</v>
      </c>
      <c r="X1" s="4" t="s">
        <v>317</v>
      </c>
      <c r="Y1" s="4" t="s">
        <v>317</v>
      </c>
    </row>
    <row r="2" spans="1:25" x14ac:dyDescent="0.25">
      <c r="A2"/>
      <c r="B2"/>
      <c r="C2"/>
      <c r="D2" s="106"/>
      <c r="E2" s="106"/>
      <c r="F2" s="106"/>
      <c r="G2" s="106"/>
      <c r="H2" s="106"/>
      <c r="J2" s="68">
        <f>IFERROR(VLOOKUP(A2,abr!A:H,8,0),0)</f>
        <v>0</v>
      </c>
      <c r="K2" s="70">
        <f t="shared" ref="K2:K65" si="0">D2-J2</f>
        <v>0</v>
      </c>
      <c r="M2" s="1" t="e">
        <f>VLOOKUP(B2,Ref.!I:K,3,0)</f>
        <v>#N/A</v>
      </c>
      <c r="N2" s="1">
        <f>LEN(A2)</f>
        <v>0</v>
      </c>
    </row>
    <row r="3" spans="1:25" x14ac:dyDescent="0.25">
      <c r="A3"/>
      <c r="B3"/>
      <c r="C3"/>
      <c r="D3" s="106"/>
      <c r="E3" s="106"/>
      <c r="F3" s="106"/>
      <c r="G3" s="106"/>
      <c r="H3" s="106"/>
      <c r="J3" s="68">
        <f>IFERROR(VLOOKUP(A3,abr!A:H,8,0),0)</f>
        <v>0</v>
      </c>
      <c r="K3" s="70">
        <f t="shared" si="0"/>
        <v>0</v>
      </c>
      <c r="M3" s="1" t="e">
        <f>VLOOKUP(B3,Ref.!I:K,3,0)</f>
        <v>#N/A</v>
      </c>
      <c r="N3" s="1">
        <f t="shared" ref="N3:N66" si="1">LEN(A3)</f>
        <v>0</v>
      </c>
    </row>
    <row r="4" spans="1:25" x14ac:dyDescent="0.25">
      <c r="A4"/>
      <c r="B4"/>
      <c r="C4"/>
      <c r="D4" s="106"/>
      <c r="E4" s="106"/>
      <c r="F4" s="106"/>
      <c r="G4" s="106"/>
      <c r="H4" s="106"/>
      <c r="J4" s="68">
        <f>IFERROR(VLOOKUP(A4,abr!A:H,8,0),0)</f>
        <v>0</v>
      </c>
      <c r="K4" s="70">
        <f t="shared" si="0"/>
        <v>0</v>
      </c>
      <c r="M4" s="1" t="e">
        <f>VLOOKUP(B4,Ref.!I:K,3,0)</f>
        <v>#N/A</v>
      </c>
      <c r="N4" s="1">
        <f t="shared" si="1"/>
        <v>0</v>
      </c>
    </row>
    <row r="5" spans="1:25" x14ac:dyDescent="0.25">
      <c r="A5"/>
      <c r="B5"/>
      <c r="C5"/>
      <c r="D5" s="106"/>
      <c r="E5" s="106"/>
      <c r="F5" s="106"/>
      <c r="G5" s="106"/>
      <c r="H5" s="106"/>
      <c r="J5" s="68">
        <f>IFERROR(VLOOKUP(A5,abr!A:H,8,0),0)</f>
        <v>0</v>
      </c>
      <c r="K5" s="70">
        <f t="shared" si="0"/>
        <v>0</v>
      </c>
      <c r="M5" s="1" t="e">
        <f>VLOOKUP(B5,Ref.!I:K,3,0)</f>
        <v>#N/A</v>
      </c>
      <c r="N5" s="1">
        <f t="shared" si="1"/>
        <v>0</v>
      </c>
    </row>
    <row r="6" spans="1:25" x14ac:dyDescent="0.25">
      <c r="A6"/>
      <c r="B6"/>
      <c r="C6"/>
      <c r="D6" s="106"/>
      <c r="E6" s="106"/>
      <c r="F6" s="106"/>
      <c r="G6" s="106"/>
      <c r="H6" s="106"/>
      <c r="J6" s="68">
        <f>IFERROR(VLOOKUP(A6,abr!A:H,8,0),0)</f>
        <v>0</v>
      </c>
      <c r="K6" s="70">
        <f t="shared" si="0"/>
        <v>0</v>
      </c>
      <c r="M6" s="1" t="e">
        <f>VLOOKUP(B6,Ref.!I:K,3,0)</f>
        <v>#N/A</v>
      </c>
      <c r="N6" s="1">
        <f t="shared" si="1"/>
        <v>0</v>
      </c>
    </row>
    <row r="7" spans="1:25" x14ac:dyDescent="0.25">
      <c r="A7"/>
      <c r="B7"/>
      <c r="C7"/>
      <c r="D7" s="106"/>
      <c r="E7" s="106"/>
      <c r="F7" s="106"/>
      <c r="G7" s="106"/>
      <c r="H7" s="106"/>
      <c r="J7" s="68">
        <f>IFERROR(VLOOKUP(A7,abr!A:H,8,0),0)</f>
        <v>0</v>
      </c>
      <c r="K7" s="70">
        <f t="shared" si="0"/>
        <v>0</v>
      </c>
      <c r="M7" s="1" t="e">
        <f>VLOOKUP(B7,Ref.!I:K,3,0)</f>
        <v>#N/A</v>
      </c>
      <c r="N7" s="1">
        <f t="shared" si="1"/>
        <v>0</v>
      </c>
    </row>
    <row r="8" spans="1:25" x14ac:dyDescent="0.25">
      <c r="A8"/>
      <c r="B8"/>
      <c r="C8"/>
      <c r="D8" s="106"/>
      <c r="E8" s="106"/>
      <c r="F8" s="106"/>
      <c r="G8" s="106"/>
      <c r="H8" s="106"/>
      <c r="J8" s="68">
        <f>IFERROR(VLOOKUP(A8,abr!A:H,8,0),0)</f>
        <v>0</v>
      </c>
      <c r="K8" s="70">
        <f t="shared" si="0"/>
        <v>0</v>
      </c>
      <c r="M8" s="1" t="e">
        <f>VLOOKUP(B8,Ref.!I:K,3,0)</f>
        <v>#N/A</v>
      </c>
      <c r="N8" s="1">
        <f t="shared" si="1"/>
        <v>0</v>
      </c>
    </row>
    <row r="9" spans="1:25" x14ac:dyDescent="0.25">
      <c r="A9"/>
      <c r="B9"/>
      <c r="C9"/>
      <c r="D9" s="106"/>
      <c r="E9" s="106"/>
      <c r="F9" s="106"/>
      <c r="G9" s="106"/>
      <c r="H9" s="106"/>
      <c r="J9" s="68">
        <f>IFERROR(VLOOKUP(A9,abr!A:H,8,0),0)</f>
        <v>0</v>
      </c>
      <c r="K9" s="70">
        <f t="shared" si="0"/>
        <v>0</v>
      </c>
      <c r="M9" s="1" t="e">
        <f>VLOOKUP(B9,Ref.!I:K,3,0)</f>
        <v>#N/A</v>
      </c>
      <c r="N9" s="1">
        <f t="shared" si="1"/>
        <v>0</v>
      </c>
    </row>
    <row r="10" spans="1:25" x14ac:dyDescent="0.25">
      <c r="A10"/>
      <c r="B10"/>
      <c r="C10"/>
      <c r="D10" s="106"/>
      <c r="E10" s="106"/>
      <c r="F10" s="106"/>
      <c r="G10" s="106"/>
      <c r="H10" s="106"/>
      <c r="J10" s="68">
        <f>IFERROR(VLOOKUP(A10,abr!A:H,8,0),0)</f>
        <v>0</v>
      </c>
      <c r="K10" s="70">
        <f t="shared" si="0"/>
        <v>0</v>
      </c>
      <c r="M10" s="1" t="e">
        <f>VLOOKUP(B10,Ref.!I:K,3,0)</f>
        <v>#N/A</v>
      </c>
      <c r="N10" s="1">
        <f t="shared" si="1"/>
        <v>0</v>
      </c>
    </row>
    <row r="11" spans="1:25" x14ac:dyDescent="0.25">
      <c r="A11"/>
      <c r="B11"/>
      <c r="C11"/>
      <c r="D11" s="106"/>
      <c r="E11" s="106"/>
      <c r="F11" s="106"/>
      <c r="G11" s="106"/>
      <c r="H11" s="106"/>
      <c r="J11" s="68">
        <f>IFERROR(VLOOKUP(A11,abr!A:H,8,0),0)</f>
        <v>0</v>
      </c>
      <c r="K11" s="70">
        <f t="shared" si="0"/>
        <v>0</v>
      </c>
      <c r="M11" s="1" t="e">
        <f>VLOOKUP(B11,Ref.!I:K,3,0)</f>
        <v>#N/A</v>
      </c>
      <c r="N11" s="1">
        <f t="shared" si="1"/>
        <v>0</v>
      </c>
    </row>
    <row r="12" spans="1:25" x14ac:dyDescent="0.25">
      <c r="A12"/>
      <c r="B12"/>
      <c r="C12"/>
      <c r="D12" s="106"/>
      <c r="E12" s="106"/>
      <c r="F12" s="106"/>
      <c r="G12" s="106"/>
      <c r="H12" s="106"/>
      <c r="J12" s="68">
        <f>IFERROR(VLOOKUP(A12,abr!A:H,8,0),0)</f>
        <v>0</v>
      </c>
      <c r="K12" s="70">
        <f t="shared" si="0"/>
        <v>0</v>
      </c>
      <c r="M12" s="1" t="e">
        <f>VLOOKUP(B12,Ref.!I:K,3,0)</f>
        <v>#N/A</v>
      </c>
      <c r="N12" s="1">
        <f t="shared" si="1"/>
        <v>0</v>
      </c>
    </row>
    <row r="13" spans="1:25" x14ac:dyDescent="0.25">
      <c r="A13"/>
      <c r="B13"/>
      <c r="C13"/>
      <c r="D13" s="106"/>
      <c r="E13" s="106"/>
      <c r="F13" s="106"/>
      <c r="G13" s="106"/>
      <c r="H13" s="106"/>
      <c r="J13" s="68">
        <f>IFERROR(VLOOKUP(A13,abr!A:H,8,0),0)</f>
        <v>0</v>
      </c>
      <c r="K13" s="70">
        <f t="shared" si="0"/>
        <v>0</v>
      </c>
      <c r="M13" s="1" t="e">
        <f>VLOOKUP(B13,Ref.!I:K,3,0)</f>
        <v>#N/A</v>
      </c>
      <c r="N13" s="1">
        <f t="shared" si="1"/>
        <v>0</v>
      </c>
    </row>
    <row r="14" spans="1:25" x14ac:dyDescent="0.25">
      <c r="A14"/>
      <c r="B14"/>
      <c r="C14"/>
      <c r="D14" s="106"/>
      <c r="E14" s="106"/>
      <c r="F14" s="106"/>
      <c r="G14" s="106"/>
      <c r="H14" s="106"/>
      <c r="J14" s="68">
        <f>IFERROR(VLOOKUP(A14,abr!A:H,8,0),0)</f>
        <v>0</v>
      </c>
      <c r="K14" s="70">
        <f t="shared" si="0"/>
        <v>0</v>
      </c>
      <c r="M14" s="1" t="e">
        <f>VLOOKUP(B14,Ref.!I:K,3,0)</f>
        <v>#N/A</v>
      </c>
      <c r="N14" s="1">
        <f t="shared" si="1"/>
        <v>0</v>
      </c>
    </row>
    <row r="15" spans="1:25" x14ac:dyDescent="0.25">
      <c r="A15"/>
      <c r="B15"/>
      <c r="C15"/>
      <c r="D15" s="106"/>
      <c r="E15" s="106"/>
      <c r="F15" s="106"/>
      <c r="G15" s="106"/>
      <c r="H15" s="106"/>
      <c r="J15" s="68">
        <f>IFERROR(VLOOKUP(A15,abr!A:H,8,0),0)</f>
        <v>0</v>
      </c>
      <c r="K15" s="70">
        <f t="shared" si="0"/>
        <v>0</v>
      </c>
      <c r="M15" s="1" t="e">
        <f>VLOOKUP(B15,Ref.!I:K,3,0)</f>
        <v>#N/A</v>
      </c>
      <c r="N15" s="1">
        <f t="shared" si="1"/>
        <v>0</v>
      </c>
    </row>
    <row r="16" spans="1:25" x14ac:dyDescent="0.25">
      <c r="A16"/>
      <c r="B16"/>
      <c r="C16"/>
      <c r="D16" s="106"/>
      <c r="E16" s="106"/>
      <c r="F16" s="106"/>
      <c r="G16" s="106"/>
      <c r="H16" s="106"/>
      <c r="J16" s="68">
        <f>IFERROR(VLOOKUP(A16,abr!A:H,8,0),0)</f>
        <v>0</v>
      </c>
      <c r="K16" s="70">
        <f t="shared" si="0"/>
        <v>0</v>
      </c>
      <c r="M16" s="1" t="e">
        <f>VLOOKUP(B16,Ref.!I:K,3,0)</f>
        <v>#N/A</v>
      </c>
      <c r="N16" s="1">
        <f t="shared" si="1"/>
        <v>0</v>
      </c>
    </row>
    <row r="17" spans="1:14" x14ac:dyDescent="0.25">
      <c r="A17"/>
      <c r="B17"/>
      <c r="C17"/>
      <c r="D17" s="106"/>
      <c r="E17" s="106"/>
      <c r="F17" s="106"/>
      <c r="G17" s="106"/>
      <c r="H17" s="106"/>
      <c r="J17" s="68">
        <f>IFERROR(VLOOKUP(A17,abr!A:H,8,0),0)</f>
        <v>0</v>
      </c>
      <c r="K17" s="70">
        <f t="shared" si="0"/>
        <v>0</v>
      </c>
      <c r="M17" s="1" t="e">
        <f>VLOOKUP(B17,Ref.!I:K,3,0)</f>
        <v>#N/A</v>
      </c>
      <c r="N17" s="1">
        <f t="shared" si="1"/>
        <v>0</v>
      </c>
    </row>
    <row r="18" spans="1:14" x14ac:dyDescent="0.25">
      <c r="A18"/>
      <c r="B18"/>
      <c r="C18"/>
      <c r="D18" s="106"/>
      <c r="E18" s="106"/>
      <c r="F18" s="106"/>
      <c r="G18" s="106"/>
      <c r="H18" s="106"/>
      <c r="J18" s="68">
        <f>IFERROR(VLOOKUP(A18,abr!A:H,8,0),0)</f>
        <v>0</v>
      </c>
      <c r="K18" s="70">
        <f t="shared" si="0"/>
        <v>0</v>
      </c>
      <c r="M18" s="1" t="e">
        <f>VLOOKUP(B18,Ref.!I:K,3,0)</f>
        <v>#N/A</v>
      </c>
      <c r="N18" s="1">
        <f t="shared" si="1"/>
        <v>0</v>
      </c>
    </row>
    <row r="19" spans="1:14" x14ac:dyDescent="0.25">
      <c r="A19"/>
      <c r="B19"/>
      <c r="C19"/>
      <c r="D19" s="106"/>
      <c r="E19" s="106"/>
      <c r="F19" s="106"/>
      <c r="G19" s="106"/>
      <c r="H19" s="106"/>
      <c r="J19" s="68">
        <f>IFERROR(VLOOKUP(A19,abr!A:H,8,0),0)</f>
        <v>0</v>
      </c>
      <c r="K19" s="70">
        <f t="shared" si="0"/>
        <v>0</v>
      </c>
      <c r="M19" s="1" t="e">
        <f>VLOOKUP(B19,Ref.!I:K,3,0)</f>
        <v>#N/A</v>
      </c>
      <c r="N19" s="1">
        <f t="shared" si="1"/>
        <v>0</v>
      </c>
    </row>
    <row r="20" spans="1:14" x14ac:dyDescent="0.25">
      <c r="A20"/>
      <c r="B20"/>
      <c r="C20"/>
      <c r="D20" s="106"/>
      <c r="E20" s="106"/>
      <c r="F20" s="106"/>
      <c r="G20" s="106"/>
      <c r="H20" s="106"/>
      <c r="J20" s="68">
        <f>IFERROR(VLOOKUP(A20,abr!A:H,8,0),0)</f>
        <v>0</v>
      </c>
      <c r="K20" s="70">
        <f t="shared" si="0"/>
        <v>0</v>
      </c>
      <c r="M20" s="1" t="e">
        <f>VLOOKUP(B20,Ref.!I:K,3,0)</f>
        <v>#N/A</v>
      </c>
      <c r="N20" s="1">
        <f t="shared" si="1"/>
        <v>0</v>
      </c>
    </row>
    <row r="21" spans="1:14" x14ac:dyDescent="0.25">
      <c r="A21"/>
      <c r="B21"/>
      <c r="C21"/>
      <c r="D21" s="106"/>
      <c r="E21" s="106"/>
      <c r="F21" s="106"/>
      <c r="G21" s="106"/>
      <c r="H21" s="106"/>
      <c r="J21" s="68">
        <f>IFERROR(VLOOKUP(A21,abr!A:H,8,0),0)</f>
        <v>0</v>
      </c>
      <c r="K21" s="70">
        <f t="shared" si="0"/>
        <v>0</v>
      </c>
      <c r="M21" s="1" t="e">
        <f>VLOOKUP(B21,Ref.!I:K,3,0)</f>
        <v>#N/A</v>
      </c>
      <c r="N21" s="1">
        <f t="shared" si="1"/>
        <v>0</v>
      </c>
    </row>
    <row r="22" spans="1:14" x14ac:dyDescent="0.25">
      <c r="A22"/>
      <c r="B22"/>
      <c r="C22"/>
      <c r="D22" s="106"/>
      <c r="E22" s="106"/>
      <c r="F22" s="106"/>
      <c r="G22" s="106"/>
      <c r="H22" s="106"/>
      <c r="J22" s="68">
        <f>IFERROR(VLOOKUP(A22,abr!A:H,8,0),0)</f>
        <v>0</v>
      </c>
      <c r="K22" s="70">
        <f t="shared" si="0"/>
        <v>0</v>
      </c>
      <c r="M22" s="1" t="e">
        <f>VLOOKUP(B22,Ref.!I:K,3,0)</f>
        <v>#N/A</v>
      </c>
      <c r="N22" s="1">
        <f t="shared" si="1"/>
        <v>0</v>
      </c>
    </row>
    <row r="23" spans="1:14" x14ac:dyDescent="0.25">
      <c r="A23"/>
      <c r="B23"/>
      <c r="C23"/>
      <c r="D23" s="106"/>
      <c r="E23" s="106"/>
      <c r="F23" s="106"/>
      <c r="G23" s="106"/>
      <c r="H23" s="106"/>
      <c r="J23" s="68">
        <f>IFERROR(VLOOKUP(A23,abr!A:H,8,0),0)</f>
        <v>0</v>
      </c>
      <c r="K23" s="70">
        <f t="shared" si="0"/>
        <v>0</v>
      </c>
      <c r="M23" s="1" t="e">
        <f>VLOOKUP(B23,Ref.!I:K,3,0)</f>
        <v>#N/A</v>
      </c>
      <c r="N23" s="1">
        <f t="shared" si="1"/>
        <v>0</v>
      </c>
    </row>
    <row r="24" spans="1:14" x14ac:dyDescent="0.25">
      <c r="A24"/>
      <c r="B24"/>
      <c r="C24"/>
      <c r="D24" s="106"/>
      <c r="E24" s="106"/>
      <c r="F24" s="106"/>
      <c r="G24" s="106"/>
      <c r="H24" s="106"/>
      <c r="J24" s="68">
        <f>IFERROR(VLOOKUP(A24,abr!A:H,8,0),0)</f>
        <v>0</v>
      </c>
      <c r="K24" s="70">
        <f t="shared" si="0"/>
        <v>0</v>
      </c>
      <c r="M24" s="1" t="e">
        <f>VLOOKUP(B24,Ref.!I:K,3,0)</f>
        <v>#N/A</v>
      </c>
      <c r="N24" s="1">
        <f t="shared" si="1"/>
        <v>0</v>
      </c>
    </row>
    <row r="25" spans="1:14" x14ac:dyDescent="0.25">
      <c r="A25"/>
      <c r="B25"/>
      <c r="C25"/>
      <c r="D25" s="106"/>
      <c r="E25" s="106"/>
      <c r="F25" s="106"/>
      <c r="G25" s="106"/>
      <c r="H25" s="106"/>
      <c r="J25" s="68">
        <f>IFERROR(VLOOKUP(A25,abr!A:H,8,0),0)</f>
        <v>0</v>
      </c>
      <c r="K25" s="70">
        <f t="shared" si="0"/>
        <v>0</v>
      </c>
      <c r="M25" s="1" t="e">
        <f>VLOOKUP(B25,Ref.!I:K,3,0)</f>
        <v>#N/A</v>
      </c>
      <c r="N25" s="1">
        <f t="shared" si="1"/>
        <v>0</v>
      </c>
    </row>
    <row r="26" spans="1:14" x14ac:dyDescent="0.25">
      <c r="A26"/>
      <c r="B26"/>
      <c r="C26"/>
      <c r="D26" s="106"/>
      <c r="E26" s="106"/>
      <c r="F26" s="106"/>
      <c r="G26" s="106"/>
      <c r="H26" s="106"/>
      <c r="J26" s="68">
        <f>IFERROR(VLOOKUP(A26,abr!A:H,8,0),0)</f>
        <v>0</v>
      </c>
      <c r="K26" s="70">
        <f t="shared" si="0"/>
        <v>0</v>
      </c>
      <c r="M26" s="1" t="e">
        <f>VLOOKUP(B26,Ref.!I:K,3,0)</f>
        <v>#N/A</v>
      </c>
      <c r="N26" s="1">
        <f t="shared" si="1"/>
        <v>0</v>
      </c>
    </row>
    <row r="27" spans="1:14" x14ac:dyDescent="0.25">
      <c r="A27"/>
      <c r="B27"/>
      <c r="C27"/>
      <c r="D27" s="106"/>
      <c r="E27" s="106"/>
      <c r="F27" s="106"/>
      <c r="G27" s="106"/>
      <c r="H27" s="106"/>
      <c r="J27" s="68">
        <f>IFERROR(VLOOKUP(A27,abr!A:H,8,0),0)</f>
        <v>0</v>
      </c>
      <c r="K27" s="70">
        <f t="shared" si="0"/>
        <v>0</v>
      </c>
      <c r="M27" s="1" t="e">
        <f>VLOOKUP(B27,Ref.!I:K,3,0)</f>
        <v>#N/A</v>
      </c>
      <c r="N27" s="1">
        <f t="shared" si="1"/>
        <v>0</v>
      </c>
    </row>
    <row r="28" spans="1:14" x14ac:dyDescent="0.25">
      <c r="A28"/>
      <c r="B28"/>
      <c r="C28"/>
      <c r="D28" s="106"/>
      <c r="E28" s="106"/>
      <c r="F28" s="106"/>
      <c r="G28" s="106"/>
      <c r="H28" s="106"/>
      <c r="J28" s="68">
        <f>IFERROR(VLOOKUP(A28,abr!A:H,8,0),0)</f>
        <v>0</v>
      </c>
      <c r="K28" s="70">
        <f t="shared" si="0"/>
        <v>0</v>
      </c>
      <c r="M28" s="1" t="e">
        <f>VLOOKUP(B28,Ref.!I:K,3,0)</f>
        <v>#N/A</v>
      </c>
      <c r="N28" s="1">
        <f t="shared" si="1"/>
        <v>0</v>
      </c>
    </row>
    <row r="29" spans="1:14" x14ac:dyDescent="0.25">
      <c r="A29"/>
      <c r="B29"/>
      <c r="C29"/>
      <c r="D29" s="106"/>
      <c r="E29" s="106"/>
      <c r="F29" s="106"/>
      <c r="G29" s="106"/>
      <c r="H29" s="106"/>
      <c r="J29" s="68">
        <f>IFERROR(VLOOKUP(A29,abr!A:H,8,0),0)</f>
        <v>0</v>
      </c>
      <c r="K29" s="70">
        <f t="shared" si="0"/>
        <v>0</v>
      </c>
      <c r="M29" s="1" t="e">
        <f>VLOOKUP(B29,Ref.!I:K,3,0)</f>
        <v>#N/A</v>
      </c>
      <c r="N29" s="1">
        <f t="shared" si="1"/>
        <v>0</v>
      </c>
    </row>
    <row r="30" spans="1:14" x14ac:dyDescent="0.25">
      <c r="A30"/>
      <c r="B30"/>
      <c r="C30"/>
      <c r="D30" s="106"/>
      <c r="E30" s="106"/>
      <c r="F30" s="106"/>
      <c r="G30" s="106"/>
      <c r="H30" s="106"/>
      <c r="J30" s="68">
        <f>IFERROR(VLOOKUP(A30,abr!A:H,8,0),0)</f>
        <v>0</v>
      </c>
      <c r="K30" s="70">
        <f t="shared" si="0"/>
        <v>0</v>
      </c>
      <c r="M30" s="1" t="e">
        <f>VLOOKUP(B30,Ref.!I:K,3,0)</f>
        <v>#N/A</v>
      </c>
      <c r="N30" s="1">
        <f t="shared" si="1"/>
        <v>0</v>
      </c>
    </row>
    <row r="31" spans="1:14" x14ac:dyDescent="0.25">
      <c r="A31"/>
      <c r="B31"/>
      <c r="C31"/>
      <c r="D31" s="106"/>
      <c r="E31" s="106"/>
      <c r="F31" s="106"/>
      <c r="G31" s="106"/>
      <c r="H31" s="106"/>
      <c r="J31" s="68">
        <f>IFERROR(VLOOKUP(A31,abr!A:H,8,0),0)</f>
        <v>0</v>
      </c>
      <c r="K31" s="70">
        <f t="shared" si="0"/>
        <v>0</v>
      </c>
      <c r="M31" s="1" t="e">
        <f>VLOOKUP(B31,Ref.!I:K,3,0)</f>
        <v>#N/A</v>
      </c>
      <c r="N31" s="1">
        <f t="shared" si="1"/>
        <v>0</v>
      </c>
    </row>
    <row r="32" spans="1:14" x14ac:dyDescent="0.25">
      <c r="A32"/>
      <c r="B32"/>
      <c r="C32"/>
      <c r="D32" s="106"/>
      <c r="E32" s="106"/>
      <c r="F32" s="106"/>
      <c r="G32" s="106"/>
      <c r="H32" s="106"/>
      <c r="J32" s="68">
        <f>IFERROR(VLOOKUP(A32,abr!A:H,8,0),0)</f>
        <v>0</v>
      </c>
      <c r="K32" s="70">
        <f t="shared" si="0"/>
        <v>0</v>
      </c>
      <c r="M32" s="1" t="e">
        <f>VLOOKUP(B32,Ref.!I:K,3,0)</f>
        <v>#N/A</v>
      </c>
      <c r="N32" s="1">
        <f t="shared" si="1"/>
        <v>0</v>
      </c>
    </row>
    <row r="33" spans="1:14" x14ac:dyDescent="0.25">
      <c r="A33"/>
      <c r="B33"/>
      <c r="C33"/>
      <c r="D33" s="106"/>
      <c r="E33" s="106"/>
      <c r="F33" s="106"/>
      <c r="G33" s="106"/>
      <c r="H33" s="106"/>
      <c r="J33" s="68">
        <f>IFERROR(VLOOKUP(A33,abr!A:H,8,0),0)</f>
        <v>0</v>
      </c>
      <c r="K33" s="70">
        <f t="shared" si="0"/>
        <v>0</v>
      </c>
      <c r="M33" s="1" t="e">
        <f>VLOOKUP(B33,Ref.!I:K,3,0)</f>
        <v>#N/A</v>
      </c>
      <c r="N33" s="1">
        <f t="shared" si="1"/>
        <v>0</v>
      </c>
    </row>
    <row r="34" spans="1:14" x14ac:dyDescent="0.25">
      <c r="A34"/>
      <c r="B34"/>
      <c r="C34"/>
      <c r="D34" s="106"/>
      <c r="E34" s="106"/>
      <c r="F34" s="106"/>
      <c r="G34" s="106"/>
      <c r="H34" s="106"/>
      <c r="J34" s="68">
        <f>IFERROR(VLOOKUP(A34,abr!A:H,8,0),0)</f>
        <v>0</v>
      </c>
      <c r="K34" s="70">
        <f t="shared" si="0"/>
        <v>0</v>
      </c>
      <c r="M34" s="1" t="e">
        <f>VLOOKUP(B34,Ref.!I:K,3,0)</f>
        <v>#N/A</v>
      </c>
      <c r="N34" s="1">
        <f t="shared" si="1"/>
        <v>0</v>
      </c>
    </row>
    <row r="35" spans="1:14" x14ac:dyDescent="0.25">
      <c r="A35"/>
      <c r="B35"/>
      <c r="C35"/>
      <c r="D35" s="106"/>
      <c r="E35" s="106"/>
      <c r="F35" s="106"/>
      <c r="G35" s="106"/>
      <c r="H35" s="106"/>
      <c r="J35" s="68">
        <f>IFERROR(VLOOKUP(A35,abr!A:H,8,0),0)</f>
        <v>0</v>
      </c>
      <c r="K35" s="70">
        <f t="shared" si="0"/>
        <v>0</v>
      </c>
      <c r="M35" s="1" t="e">
        <f>VLOOKUP(B35,Ref.!I:K,3,0)</f>
        <v>#N/A</v>
      </c>
      <c r="N35" s="1">
        <f t="shared" si="1"/>
        <v>0</v>
      </c>
    </row>
    <row r="36" spans="1:14" x14ac:dyDescent="0.25">
      <c r="A36"/>
      <c r="B36"/>
      <c r="C36"/>
      <c r="D36" s="106"/>
      <c r="E36" s="106"/>
      <c r="F36" s="106"/>
      <c r="G36" s="106"/>
      <c r="H36" s="106"/>
      <c r="J36" s="68">
        <f>IFERROR(VLOOKUP(A36,abr!A:H,8,0),0)</f>
        <v>0</v>
      </c>
      <c r="K36" s="70">
        <f t="shared" si="0"/>
        <v>0</v>
      </c>
      <c r="M36" s="1" t="e">
        <f>VLOOKUP(B36,Ref.!I:K,3,0)</f>
        <v>#N/A</v>
      </c>
      <c r="N36" s="1">
        <f t="shared" si="1"/>
        <v>0</v>
      </c>
    </row>
    <row r="37" spans="1:14" x14ac:dyDescent="0.25">
      <c r="A37"/>
      <c r="B37"/>
      <c r="C37"/>
      <c r="D37" s="106"/>
      <c r="E37" s="106"/>
      <c r="F37" s="106"/>
      <c r="G37" s="106"/>
      <c r="H37" s="106"/>
      <c r="J37" s="68">
        <f>IFERROR(VLOOKUP(A37,abr!A:H,8,0),0)</f>
        <v>0</v>
      </c>
      <c r="K37" s="70">
        <f t="shared" si="0"/>
        <v>0</v>
      </c>
      <c r="M37" s="1" t="e">
        <f>VLOOKUP(B37,Ref.!I:K,3,0)</f>
        <v>#N/A</v>
      </c>
      <c r="N37" s="1">
        <f t="shared" si="1"/>
        <v>0</v>
      </c>
    </row>
    <row r="38" spans="1:14" x14ac:dyDescent="0.25">
      <c r="A38"/>
      <c r="B38"/>
      <c r="C38"/>
      <c r="D38" s="106"/>
      <c r="E38" s="106"/>
      <c r="F38" s="106"/>
      <c r="G38" s="106"/>
      <c r="H38" s="106"/>
      <c r="J38" s="68">
        <f>IFERROR(VLOOKUP(A38,abr!A:H,8,0),0)</f>
        <v>0</v>
      </c>
      <c r="K38" s="70">
        <f t="shared" si="0"/>
        <v>0</v>
      </c>
      <c r="M38" s="1" t="e">
        <f>VLOOKUP(B38,Ref.!I:K,3,0)</f>
        <v>#N/A</v>
      </c>
      <c r="N38" s="1">
        <f t="shared" si="1"/>
        <v>0</v>
      </c>
    </row>
    <row r="39" spans="1:14" x14ac:dyDescent="0.25">
      <c r="A39"/>
      <c r="B39"/>
      <c r="C39"/>
      <c r="D39" s="106"/>
      <c r="E39" s="106"/>
      <c r="F39" s="106"/>
      <c r="G39" s="106"/>
      <c r="H39" s="106"/>
      <c r="J39" s="68">
        <f>IFERROR(VLOOKUP(A39,abr!A:H,8,0),0)</f>
        <v>0</v>
      </c>
      <c r="K39" s="70">
        <f t="shared" si="0"/>
        <v>0</v>
      </c>
      <c r="M39" s="1" t="e">
        <f>VLOOKUP(B39,Ref.!I:K,3,0)</f>
        <v>#N/A</v>
      </c>
      <c r="N39" s="1">
        <f t="shared" si="1"/>
        <v>0</v>
      </c>
    </row>
    <row r="40" spans="1:14" x14ac:dyDescent="0.25">
      <c r="A40"/>
      <c r="B40"/>
      <c r="C40"/>
      <c r="D40" s="106"/>
      <c r="E40" s="106"/>
      <c r="F40" s="106"/>
      <c r="G40" s="106"/>
      <c r="H40" s="106"/>
      <c r="J40" s="68">
        <f>IFERROR(VLOOKUP(A40,abr!A:H,8,0),0)</f>
        <v>0</v>
      </c>
      <c r="K40" s="70">
        <f t="shared" si="0"/>
        <v>0</v>
      </c>
      <c r="M40" s="1" t="e">
        <f>VLOOKUP(B40,Ref.!I:K,3,0)</f>
        <v>#N/A</v>
      </c>
      <c r="N40" s="1">
        <f t="shared" si="1"/>
        <v>0</v>
      </c>
    </row>
    <row r="41" spans="1:14" x14ac:dyDescent="0.25">
      <c r="A41"/>
      <c r="B41"/>
      <c r="C41"/>
      <c r="D41" s="106"/>
      <c r="E41" s="106"/>
      <c r="F41" s="106"/>
      <c r="G41" s="106"/>
      <c r="H41" s="106"/>
      <c r="J41" s="68">
        <f>IFERROR(VLOOKUP(A41,abr!A:H,8,0),0)</f>
        <v>0</v>
      </c>
      <c r="K41" s="70">
        <f t="shared" si="0"/>
        <v>0</v>
      </c>
      <c r="M41" s="1" t="e">
        <f>VLOOKUP(B41,Ref.!I:K,3,0)</f>
        <v>#N/A</v>
      </c>
      <c r="N41" s="1">
        <f t="shared" si="1"/>
        <v>0</v>
      </c>
    </row>
    <row r="42" spans="1:14" x14ac:dyDescent="0.25">
      <c r="A42"/>
      <c r="B42"/>
      <c r="C42"/>
      <c r="D42" s="106"/>
      <c r="E42" s="106"/>
      <c r="F42" s="106"/>
      <c r="G42" s="106"/>
      <c r="H42" s="106"/>
      <c r="J42" s="68">
        <f>IFERROR(VLOOKUP(A42,abr!A:H,8,0),0)</f>
        <v>0</v>
      </c>
      <c r="K42" s="70">
        <f t="shared" si="0"/>
        <v>0</v>
      </c>
      <c r="M42" s="1" t="e">
        <f>VLOOKUP(B42,Ref.!I:K,3,0)</f>
        <v>#N/A</v>
      </c>
      <c r="N42" s="1">
        <f t="shared" si="1"/>
        <v>0</v>
      </c>
    </row>
    <row r="43" spans="1:14" x14ac:dyDescent="0.25">
      <c r="A43"/>
      <c r="B43"/>
      <c r="C43"/>
      <c r="D43" s="106"/>
      <c r="E43" s="106"/>
      <c r="F43" s="106"/>
      <c r="G43" s="106"/>
      <c r="H43" s="106"/>
      <c r="J43" s="68">
        <f>IFERROR(VLOOKUP(A43,abr!A:H,8,0),0)</f>
        <v>0</v>
      </c>
      <c r="K43" s="70">
        <f t="shared" si="0"/>
        <v>0</v>
      </c>
      <c r="M43" s="1" t="e">
        <f>VLOOKUP(B43,Ref.!I:K,3,0)</f>
        <v>#N/A</v>
      </c>
      <c r="N43" s="1">
        <f t="shared" si="1"/>
        <v>0</v>
      </c>
    </row>
    <row r="44" spans="1:14" x14ac:dyDescent="0.25">
      <c r="A44"/>
      <c r="B44"/>
      <c r="C44"/>
      <c r="D44" s="106"/>
      <c r="E44" s="106"/>
      <c r="F44" s="106"/>
      <c r="G44" s="106"/>
      <c r="H44" s="106"/>
      <c r="J44" s="68">
        <f>IFERROR(VLOOKUP(A44,abr!A:H,8,0),0)</f>
        <v>0</v>
      </c>
      <c r="K44" s="70">
        <f t="shared" si="0"/>
        <v>0</v>
      </c>
      <c r="M44" s="1" t="e">
        <f>VLOOKUP(B44,Ref.!I:K,3,0)</f>
        <v>#N/A</v>
      </c>
      <c r="N44" s="1">
        <f t="shared" si="1"/>
        <v>0</v>
      </c>
    </row>
    <row r="45" spans="1:14" x14ac:dyDescent="0.25">
      <c r="A45"/>
      <c r="B45"/>
      <c r="C45"/>
      <c r="D45" s="106"/>
      <c r="E45" s="106"/>
      <c r="F45" s="106"/>
      <c r="G45" s="106"/>
      <c r="H45" s="106"/>
      <c r="J45" s="68">
        <f>IFERROR(VLOOKUP(A45,abr!A:H,8,0),0)</f>
        <v>0</v>
      </c>
      <c r="K45" s="70">
        <f t="shared" si="0"/>
        <v>0</v>
      </c>
      <c r="M45" s="1" t="e">
        <f>VLOOKUP(B45,Ref.!I:K,3,0)</f>
        <v>#N/A</v>
      </c>
      <c r="N45" s="1">
        <f t="shared" si="1"/>
        <v>0</v>
      </c>
    </row>
    <row r="46" spans="1:14" x14ac:dyDescent="0.25">
      <c r="A46"/>
      <c r="B46"/>
      <c r="C46"/>
      <c r="D46" s="106"/>
      <c r="E46" s="106"/>
      <c r="F46" s="106"/>
      <c r="G46" s="106"/>
      <c r="H46" s="106"/>
      <c r="J46" s="68">
        <f>IFERROR(VLOOKUP(A46,abr!A:H,8,0),0)</f>
        <v>0</v>
      </c>
      <c r="K46" s="70">
        <f t="shared" si="0"/>
        <v>0</v>
      </c>
      <c r="M46" s="1" t="e">
        <f>VLOOKUP(B46,Ref.!I:K,3,0)</f>
        <v>#N/A</v>
      </c>
      <c r="N46" s="1">
        <f t="shared" si="1"/>
        <v>0</v>
      </c>
    </row>
    <row r="47" spans="1:14" x14ac:dyDescent="0.25">
      <c r="A47"/>
      <c r="B47"/>
      <c r="C47"/>
      <c r="D47" s="106"/>
      <c r="E47" s="106"/>
      <c r="F47" s="106"/>
      <c r="G47" s="106"/>
      <c r="H47" s="106"/>
      <c r="J47" s="68">
        <f>IFERROR(VLOOKUP(A47,abr!A:H,8,0),0)</f>
        <v>0</v>
      </c>
      <c r="K47" s="70">
        <f t="shared" si="0"/>
        <v>0</v>
      </c>
      <c r="M47" s="1" t="e">
        <f>VLOOKUP(B47,Ref.!I:K,3,0)</f>
        <v>#N/A</v>
      </c>
      <c r="N47" s="1">
        <f t="shared" si="1"/>
        <v>0</v>
      </c>
    </row>
    <row r="48" spans="1:14" x14ac:dyDescent="0.25">
      <c r="A48"/>
      <c r="B48"/>
      <c r="C48"/>
      <c r="D48" s="106"/>
      <c r="E48" s="106"/>
      <c r="F48" s="106"/>
      <c r="G48" s="106"/>
      <c r="H48" s="106"/>
      <c r="J48" s="68">
        <f>IFERROR(VLOOKUP(A48,abr!A:H,8,0),0)</f>
        <v>0</v>
      </c>
      <c r="K48" s="70">
        <f t="shared" si="0"/>
        <v>0</v>
      </c>
      <c r="M48" s="1" t="e">
        <f>VLOOKUP(B48,Ref.!I:K,3,0)</f>
        <v>#N/A</v>
      </c>
      <c r="N48" s="1">
        <f t="shared" si="1"/>
        <v>0</v>
      </c>
    </row>
    <row r="49" spans="1:14" x14ac:dyDescent="0.25">
      <c r="A49"/>
      <c r="B49"/>
      <c r="C49"/>
      <c r="D49" s="106"/>
      <c r="E49" s="106"/>
      <c r="F49" s="106"/>
      <c r="G49" s="106"/>
      <c r="H49" s="106"/>
      <c r="J49" s="68">
        <f>IFERROR(VLOOKUP(A49,abr!A:H,8,0),0)</f>
        <v>0</v>
      </c>
      <c r="K49" s="70">
        <f t="shared" si="0"/>
        <v>0</v>
      </c>
      <c r="M49" s="1" t="e">
        <f>VLOOKUP(B49,Ref.!I:K,3,0)</f>
        <v>#N/A</v>
      </c>
      <c r="N49" s="1">
        <f t="shared" si="1"/>
        <v>0</v>
      </c>
    </row>
    <row r="50" spans="1:14" x14ac:dyDescent="0.25">
      <c r="A50"/>
      <c r="B50"/>
      <c r="C50"/>
      <c r="D50" s="106"/>
      <c r="E50" s="106"/>
      <c r="F50" s="106"/>
      <c r="G50" s="106"/>
      <c r="H50" s="106"/>
      <c r="J50" s="68">
        <f>IFERROR(VLOOKUP(A50,abr!A:H,8,0),0)</f>
        <v>0</v>
      </c>
      <c r="K50" s="70">
        <f t="shared" si="0"/>
        <v>0</v>
      </c>
      <c r="M50" s="1" t="e">
        <f>VLOOKUP(B50,Ref.!I:K,3,0)</f>
        <v>#N/A</v>
      </c>
      <c r="N50" s="1">
        <f t="shared" si="1"/>
        <v>0</v>
      </c>
    </row>
    <row r="51" spans="1:14" x14ac:dyDescent="0.25">
      <c r="A51"/>
      <c r="B51"/>
      <c r="C51"/>
      <c r="D51" s="106"/>
      <c r="E51" s="106"/>
      <c r="F51" s="106"/>
      <c r="G51" s="106"/>
      <c r="H51" s="106"/>
      <c r="J51" s="68">
        <f>IFERROR(VLOOKUP(A51,abr!A:H,8,0),0)</f>
        <v>0</v>
      </c>
      <c r="K51" s="70">
        <f t="shared" si="0"/>
        <v>0</v>
      </c>
      <c r="M51" s="1" t="e">
        <f>VLOOKUP(B51,Ref.!I:K,3,0)</f>
        <v>#N/A</v>
      </c>
      <c r="N51" s="1">
        <f t="shared" si="1"/>
        <v>0</v>
      </c>
    </row>
    <row r="52" spans="1:14" x14ac:dyDescent="0.25">
      <c r="A52"/>
      <c r="B52"/>
      <c r="C52"/>
      <c r="D52" s="106"/>
      <c r="E52" s="106"/>
      <c r="F52" s="106"/>
      <c r="G52" s="106"/>
      <c r="H52" s="106"/>
      <c r="J52" s="68">
        <f>IFERROR(VLOOKUP(A52,abr!A:H,8,0),0)</f>
        <v>0</v>
      </c>
      <c r="K52" s="70">
        <f t="shared" si="0"/>
        <v>0</v>
      </c>
      <c r="M52" s="1" t="e">
        <f>VLOOKUP(B52,Ref.!I:K,3,0)</f>
        <v>#N/A</v>
      </c>
      <c r="N52" s="1">
        <f t="shared" si="1"/>
        <v>0</v>
      </c>
    </row>
    <row r="53" spans="1:14" x14ac:dyDescent="0.25">
      <c r="A53"/>
      <c r="B53"/>
      <c r="C53"/>
      <c r="D53" s="106"/>
      <c r="E53" s="106"/>
      <c r="F53" s="106"/>
      <c r="G53" s="106"/>
      <c r="H53" s="106"/>
      <c r="J53" s="68">
        <f>IFERROR(VLOOKUP(A53,abr!A:H,8,0),0)</f>
        <v>0</v>
      </c>
      <c r="K53" s="70">
        <f t="shared" si="0"/>
        <v>0</v>
      </c>
      <c r="M53" s="1" t="e">
        <f>VLOOKUP(B53,Ref.!I:K,3,0)</f>
        <v>#N/A</v>
      </c>
      <c r="N53" s="1">
        <f t="shared" si="1"/>
        <v>0</v>
      </c>
    </row>
    <row r="54" spans="1:14" x14ac:dyDescent="0.25">
      <c r="A54"/>
      <c r="B54"/>
      <c r="C54"/>
      <c r="D54" s="106"/>
      <c r="E54" s="106"/>
      <c r="F54" s="106"/>
      <c r="G54" s="106"/>
      <c r="H54" s="106"/>
      <c r="J54" s="68">
        <f>IFERROR(VLOOKUP(A54,abr!A:H,8,0),0)</f>
        <v>0</v>
      </c>
      <c r="K54" s="70">
        <f t="shared" si="0"/>
        <v>0</v>
      </c>
      <c r="M54" s="1" t="e">
        <f>VLOOKUP(B54,Ref.!I:K,3,0)</f>
        <v>#N/A</v>
      </c>
      <c r="N54" s="1">
        <f t="shared" si="1"/>
        <v>0</v>
      </c>
    </row>
    <row r="55" spans="1:14" x14ac:dyDescent="0.25">
      <c r="A55"/>
      <c r="B55"/>
      <c r="C55"/>
      <c r="D55" s="106"/>
      <c r="E55" s="106"/>
      <c r="F55" s="106"/>
      <c r="G55" s="106"/>
      <c r="H55" s="106"/>
      <c r="J55" s="68">
        <f>IFERROR(VLOOKUP(A55,abr!A:H,8,0),0)</f>
        <v>0</v>
      </c>
      <c r="K55" s="70">
        <f t="shared" si="0"/>
        <v>0</v>
      </c>
      <c r="M55" s="1" t="e">
        <f>VLOOKUP(B55,Ref.!I:K,3,0)</f>
        <v>#N/A</v>
      </c>
      <c r="N55" s="1">
        <f t="shared" si="1"/>
        <v>0</v>
      </c>
    </row>
    <row r="56" spans="1:14" x14ac:dyDescent="0.25">
      <c r="A56"/>
      <c r="B56"/>
      <c r="C56"/>
      <c r="D56" s="106"/>
      <c r="E56" s="106"/>
      <c r="F56" s="106"/>
      <c r="G56" s="106"/>
      <c r="H56" s="106"/>
      <c r="J56" s="68">
        <f>IFERROR(VLOOKUP(A56,abr!A:H,8,0),0)</f>
        <v>0</v>
      </c>
      <c r="K56" s="70">
        <f t="shared" si="0"/>
        <v>0</v>
      </c>
      <c r="M56" s="1" t="e">
        <f>VLOOKUP(B56,Ref.!I:K,3,0)</f>
        <v>#N/A</v>
      </c>
      <c r="N56" s="1">
        <f t="shared" si="1"/>
        <v>0</v>
      </c>
    </row>
    <row r="57" spans="1:14" x14ac:dyDescent="0.25">
      <c r="A57"/>
      <c r="B57"/>
      <c r="C57"/>
      <c r="D57" s="106"/>
      <c r="E57" s="106"/>
      <c r="F57" s="106"/>
      <c r="G57" s="106"/>
      <c r="H57" s="106"/>
      <c r="J57" s="68">
        <f>IFERROR(VLOOKUP(A57,abr!A:H,8,0),0)</f>
        <v>0</v>
      </c>
      <c r="K57" s="70">
        <f t="shared" si="0"/>
        <v>0</v>
      </c>
      <c r="M57" s="1" t="e">
        <f>VLOOKUP(B57,Ref.!I:K,3,0)</f>
        <v>#N/A</v>
      </c>
      <c r="N57" s="1">
        <f t="shared" si="1"/>
        <v>0</v>
      </c>
    </row>
    <row r="58" spans="1:14" x14ac:dyDescent="0.25">
      <c r="A58"/>
      <c r="B58"/>
      <c r="C58"/>
      <c r="D58" s="106"/>
      <c r="E58" s="106"/>
      <c r="F58" s="106"/>
      <c r="G58" s="106"/>
      <c r="H58" s="106"/>
      <c r="J58" s="68">
        <f>IFERROR(VLOOKUP(A58,abr!A:H,8,0),0)</f>
        <v>0</v>
      </c>
      <c r="K58" s="70">
        <f t="shared" si="0"/>
        <v>0</v>
      </c>
      <c r="M58" s="1" t="e">
        <f>VLOOKUP(B58,Ref.!I:K,3,0)</f>
        <v>#N/A</v>
      </c>
      <c r="N58" s="1">
        <f t="shared" si="1"/>
        <v>0</v>
      </c>
    </row>
    <row r="59" spans="1:14" x14ac:dyDescent="0.25">
      <c r="A59"/>
      <c r="B59"/>
      <c r="C59"/>
      <c r="D59" s="106"/>
      <c r="E59" s="106"/>
      <c r="F59" s="106"/>
      <c r="G59" s="106"/>
      <c r="H59" s="106"/>
      <c r="J59" s="68">
        <f>IFERROR(VLOOKUP(A59,abr!A:H,8,0),0)</f>
        <v>0</v>
      </c>
      <c r="K59" s="70">
        <f t="shared" si="0"/>
        <v>0</v>
      </c>
      <c r="M59" s="1" t="e">
        <f>VLOOKUP(B59,Ref.!I:K,3,0)</f>
        <v>#N/A</v>
      </c>
      <c r="N59" s="1">
        <f t="shared" si="1"/>
        <v>0</v>
      </c>
    </row>
    <row r="60" spans="1:14" x14ac:dyDescent="0.25">
      <c r="A60"/>
      <c r="B60"/>
      <c r="C60"/>
      <c r="D60" s="106"/>
      <c r="E60" s="106"/>
      <c r="F60" s="106"/>
      <c r="G60" s="106"/>
      <c r="H60" s="106"/>
      <c r="J60" s="68">
        <f>IFERROR(VLOOKUP(A60,abr!A:H,8,0),0)</f>
        <v>0</v>
      </c>
      <c r="K60" s="70">
        <f t="shared" si="0"/>
        <v>0</v>
      </c>
      <c r="M60" s="1" t="e">
        <f>VLOOKUP(B60,Ref.!I:K,3,0)</f>
        <v>#N/A</v>
      </c>
      <c r="N60" s="1">
        <f t="shared" si="1"/>
        <v>0</v>
      </c>
    </row>
    <row r="61" spans="1:14" x14ac:dyDescent="0.25">
      <c r="A61"/>
      <c r="B61"/>
      <c r="C61"/>
      <c r="D61" s="106"/>
      <c r="E61" s="106"/>
      <c r="F61" s="106"/>
      <c r="G61" s="106"/>
      <c r="H61" s="106"/>
      <c r="J61" s="68">
        <f>IFERROR(VLOOKUP(A61,abr!A:H,8,0),0)</f>
        <v>0</v>
      </c>
      <c r="K61" s="70">
        <f t="shared" si="0"/>
        <v>0</v>
      </c>
      <c r="M61" s="1" t="e">
        <f>VLOOKUP(B61,Ref.!I:K,3,0)</f>
        <v>#N/A</v>
      </c>
      <c r="N61" s="1">
        <f t="shared" si="1"/>
        <v>0</v>
      </c>
    </row>
    <row r="62" spans="1:14" x14ac:dyDescent="0.25">
      <c r="A62"/>
      <c r="B62"/>
      <c r="C62"/>
      <c r="D62" s="106"/>
      <c r="E62" s="106"/>
      <c r="F62" s="106"/>
      <c r="G62" s="106"/>
      <c r="H62" s="106"/>
      <c r="J62" s="68">
        <f>IFERROR(VLOOKUP(A62,abr!A:H,8,0),0)</f>
        <v>0</v>
      </c>
      <c r="K62" s="70">
        <f t="shared" si="0"/>
        <v>0</v>
      </c>
      <c r="M62" s="1" t="e">
        <f>VLOOKUP(B62,Ref.!I:K,3,0)</f>
        <v>#N/A</v>
      </c>
      <c r="N62" s="1">
        <f t="shared" si="1"/>
        <v>0</v>
      </c>
    </row>
    <row r="63" spans="1:14" x14ac:dyDescent="0.25">
      <c r="A63"/>
      <c r="B63"/>
      <c r="C63"/>
      <c r="D63" s="106"/>
      <c r="E63" s="106"/>
      <c r="F63" s="106"/>
      <c r="G63" s="106"/>
      <c r="H63" s="106"/>
      <c r="J63" s="68">
        <f>IFERROR(VLOOKUP(A63,abr!A:H,8,0),0)</f>
        <v>0</v>
      </c>
      <c r="K63" s="70">
        <f t="shared" si="0"/>
        <v>0</v>
      </c>
      <c r="M63" s="1" t="e">
        <f>VLOOKUP(B63,Ref.!I:K,3,0)</f>
        <v>#N/A</v>
      </c>
      <c r="N63" s="1">
        <f t="shared" si="1"/>
        <v>0</v>
      </c>
    </row>
    <row r="64" spans="1:14" x14ac:dyDescent="0.25">
      <c r="A64"/>
      <c r="B64"/>
      <c r="C64"/>
      <c r="D64" s="106"/>
      <c r="E64" s="106"/>
      <c r="F64" s="106"/>
      <c r="G64" s="106"/>
      <c r="H64" s="106"/>
      <c r="J64" s="68">
        <f>IFERROR(VLOOKUP(A64,abr!A:H,8,0),0)</f>
        <v>0</v>
      </c>
      <c r="K64" s="70">
        <f t="shared" si="0"/>
        <v>0</v>
      </c>
      <c r="M64" s="1" t="e">
        <f>VLOOKUP(B64,Ref.!I:K,3,0)</f>
        <v>#N/A</v>
      </c>
      <c r="N64" s="1">
        <f t="shared" si="1"/>
        <v>0</v>
      </c>
    </row>
    <row r="65" spans="1:14" x14ac:dyDescent="0.25">
      <c r="A65"/>
      <c r="B65"/>
      <c r="C65"/>
      <c r="D65" s="106"/>
      <c r="E65" s="106"/>
      <c r="F65" s="106"/>
      <c r="G65" s="106"/>
      <c r="H65" s="106"/>
      <c r="J65" s="68">
        <f>IFERROR(VLOOKUP(A65,abr!A:H,8,0),0)</f>
        <v>0</v>
      </c>
      <c r="K65" s="70">
        <f t="shared" si="0"/>
        <v>0</v>
      </c>
      <c r="M65" s="1" t="e">
        <f>VLOOKUP(B65,Ref.!I:K,3,0)</f>
        <v>#N/A</v>
      </c>
      <c r="N65" s="1">
        <f t="shared" si="1"/>
        <v>0</v>
      </c>
    </row>
    <row r="66" spans="1:14" x14ac:dyDescent="0.25">
      <c r="A66"/>
      <c r="B66"/>
      <c r="C66"/>
      <c r="D66" s="106"/>
      <c r="E66" s="106"/>
      <c r="F66" s="106"/>
      <c r="G66" s="106"/>
      <c r="H66" s="106"/>
      <c r="J66" s="68">
        <f>IFERROR(VLOOKUP(A66,abr!A:H,8,0),0)</f>
        <v>0</v>
      </c>
      <c r="K66" s="70">
        <f t="shared" ref="K66:K129" si="2">D66-J66</f>
        <v>0</v>
      </c>
      <c r="M66" s="1" t="e">
        <f>VLOOKUP(B66,Ref.!I:K,3,0)</f>
        <v>#N/A</v>
      </c>
      <c r="N66" s="1">
        <f t="shared" si="1"/>
        <v>0</v>
      </c>
    </row>
    <row r="67" spans="1:14" x14ac:dyDescent="0.25">
      <c r="A67"/>
      <c r="B67"/>
      <c r="C67"/>
      <c r="D67" s="106"/>
      <c r="E67" s="106"/>
      <c r="F67" s="106"/>
      <c r="G67" s="106"/>
      <c r="H67" s="106"/>
      <c r="J67" s="68">
        <f>IFERROR(VLOOKUP(A67,abr!A:H,8,0),0)</f>
        <v>0</v>
      </c>
      <c r="K67" s="70">
        <f t="shared" si="2"/>
        <v>0</v>
      </c>
      <c r="M67" s="1" t="e">
        <f>VLOOKUP(B67,Ref.!I:K,3,0)</f>
        <v>#N/A</v>
      </c>
      <c r="N67" s="1">
        <f t="shared" ref="N67:N130" si="3">LEN(A67)</f>
        <v>0</v>
      </c>
    </row>
    <row r="68" spans="1:14" x14ac:dyDescent="0.25">
      <c r="A68"/>
      <c r="B68"/>
      <c r="C68"/>
      <c r="D68" s="106"/>
      <c r="E68" s="106"/>
      <c r="F68" s="106"/>
      <c r="G68" s="106"/>
      <c r="H68" s="106"/>
      <c r="J68" s="68">
        <f>IFERROR(VLOOKUP(A68,abr!A:H,8,0),0)</f>
        <v>0</v>
      </c>
      <c r="K68" s="70">
        <f t="shared" si="2"/>
        <v>0</v>
      </c>
      <c r="M68" s="1" t="e">
        <f>VLOOKUP(B68,Ref.!I:K,3,0)</f>
        <v>#N/A</v>
      </c>
      <c r="N68" s="1">
        <f t="shared" si="3"/>
        <v>0</v>
      </c>
    </row>
    <row r="69" spans="1:14" x14ac:dyDescent="0.25">
      <c r="A69"/>
      <c r="B69"/>
      <c r="C69"/>
      <c r="D69" s="106"/>
      <c r="E69" s="106"/>
      <c r="F69" s="106"/>
      <c r="G69" s="106"/>
      <c r="H69" s="106"/>
      <c r="J69" s="68">
        <f>IFERROR(VLOOKUP(A69,abr!A:H,8,0),0)</f>
        <v>0</v>
      </c>
      <c r="K69" s="70">
        <f t="shared" si="2"/>
        <v>0</v>
      </c>
      <c r="M69" s="1" t="e">
        <f>VLOOKUP(B69,Ref.!I:K,3,0)</f>
        <v>#N/A</v>
      </c>
      <c r="N69" s="1">
        <f t="shared" si="3"/>
        <v>0</v>
      </c>
    </row>
    <row r="70" spans="1:14" x14ac:dyDescent="0.25">
      <c r="A70"/>
      <c r="B70"/>
      <c r="C70"/>
      <c r="D70" s="106"/>
      <c r="E70" s="106"/>
      <c r="F70" s="106"/>
      <c r="G70" s="106"/>
      <c r="H70" s="106"/>
      <c r="J70" s="68">
        <f>IFERROR(VLOOKUP(A70,abr!A:H,8,0),0)</f>
        <v>0</v>
      </c>
      <c r="K70" s="70">
        <f t="shared" si="2"/>
        <v>0</v>
      </c>
      <c r="M70" s="1" t="e">
        <f>VLOOKUP(B70,Ref.!I:K,3,0)</f>
        <v>#N/A</v>
      </c>
      <c r="N70" s="1">
        <f t="shared" si="3"/>
        <v>0</v>
      </c>
    </row>
    <row r="71" spans="1:14" x14ac:dyDescent="0.25">
      <c r="A71"/>
      <c r="B71"/>
      <c r="C71"/>
      <c r="D71" s="106"/>
      <c r="E71" s="106"/>
      <c r="F71" s="106"/>
      <c r="G71" s="106"/>
      <c r="H71" s="106"/>
      <c r="J71" s="68">
        <f>IFERROR(VLOOKUP(A71,abr!A:H,8,0),0)</f>
        <v>0</v>
      </c>
      <c r="K71" s="70">
        <f t="shared" si="2"/>
        <v>0</v>
      </c>
      <c r="M71" s="1" t="e">
        <f>VLOOKUP(B71,Ref.!I:K,3,0)</f>
        <v>#N/A</v>
      </c>
      <c r="N71" s="1">
        <f t="shared" si="3"/>
        <v>0</v>
      </c>
    </row>
    <row r="72" spans="1:14" x14ac:dyDescent="0.25">
      <c r="A72"/>
      <c r="B72"/>
      <c r="C72"/>
      <c r="D72" s="106"/>
      <c r="E72" s="106"/>
      <c r="F72" s="106"/>
      <c r="G72" s="106"/>
      <c r="H72" s="106"/>
      <c r="J72" s="68">
        <f>IFERROR(VLOOKUP(A72,abr!A:H,8,0),0)</f>
        <v>0</v>
      </c>
      <c r="K72" s="70">
        <f t="shared" si="2"/>
        <v>0</v>
      </c>
      <c r="M72" s="1" t="e">
        <f>VLOOKUP(B72,Ref.!I:K,3,0)</f>
        <v>#N/A</v>
      </c>
      <c r="N72" s="1">
        <f t="shared" si="3"/>
        <v>0</v>
      </c>
    </row>
    <row r="73" spans="1:14" x14ac:dyDescent="0.25">
      <c r="A73"/>
      <c r="B73"/>
      <c r="C73"/>
      <c r="D73" s="106"/>
      <c r="E73" s="106"/>
      <c r="F73" s="106"/>
      <c r="G73" s="106"/>
      <c r="H73" s="106"/>
      <c r="J73" s="68">
        <f>IFERROR(VLOOKUP(A73,abr!A:H,8,0),0)</f>
        <v>0</v>
      </c>
      <c r="K73" s="70">
        <f t="shared" si="2"/>
        <v>0</v>
      </c>
      <c r="M73" s="1" t="e">
        <f>VLOOKUP(B73,Ref.!I:K,3,0)</f>
        <v>#N/A</v>
      </c>
      <c r="N73" s="1">
        <f t="shared" si="3"/>
        <v>0</v>
      </c>
    </row>
    <row r="74" spans="1:14" x14ac:dyDescent="0.25">
      <c r="A74"/>
      <c r="B74"/>
      <c r="C74"/>
      <c r="D74" s="106"/>
      <c r="E74" s="106"/>
      <c r="F74" s="106"/>
      <c r="G74" s="106"/>
      <c r="H74" s="106"/>
      <c r="J74" s="68">
        <f>IFERROR(VLOOKUP(A74,abr!A:H,8,0),0)</f>
        <v>0</v>
      </c>
      <c r="K74" s="70">
        <f t="shared" si="2"/>
        <v>0</v>
      </c>
      <c r="M74" s="1" t="e">
        <f>VLOOKUP(B74,Ref.!I:K,3,0)</f>
        <v>#N/A</v>
      </c>
      <c r="N74" s="1">
        <f t="shared" si="3"/>
        <v>0</v>
      </c>
    </row>
    <row r="75" spans="1:14" x14ac:dyDescent="0.25">
      <c r="A75"/>
      <c r="B75"/>
      <c r="C75"/>
      <c r="D75" s="106"/>
      <c r="E75" s="106"/>
      <c r="F75" s="106"/>
      <c r="G75" s="106"/>
      <c r="H75" s="106"/>
      <c r="J75" s="68">
        <f>IFERROR(VLOOKUP(A75,abr!A:H,8,0),0)</f>
        <v>0</v>
      </c>
      <c r="K75" s="70">
        <f t="shared" si="2"/>
        <v>0</v>
      </c>
      <c r="M75" s="1" t="e">
        <f>VLOOKUP(B75,Ref.!I:K,3,0)</f>
        <v>#N/A</v>
      </c>
      <c r="N75" s="1">
        <f t="shared" si="3"/>
        <v>0</v>
      </c>
    </row>
    <row r="76" spans="1:14" x14ac:dyDescent="0.25">
      <c r="A76"/>
      <c r="B76"/>
      <c r="C76"/>
      <c r="D76" s="106"/>
      <c r="E76" s="106"/>
      <c r="F76" s="106"/>
      <c r="G76" s="106"/>
      <c r="H76" s="106"/>
      <c r="J76" s="68">
        <f>IFERROR(VLOOKUP(A76,abr!A:H,8,0),0)</f>
        <v>0</v>
      </c>
      <c r="K76" s="70">
        <f t="shared" si="2"/>
        <v>0</v>
      </c>
      <c r="M76" s="1" t="e">
        <f>VLOOKUP(B76,Ref.!I:K,3,0)</f>
        <v>#N/A</v>
      </c>
      <c r="N76" s="1">
        <f t="shared" si="3"/>
        <v>0</v>
      </c>
    </row>
    <row r="77" spans="1:14" x14ac:dyDescent="0.25">
      <c r="A77"/>
      <c r="B77"/>
      <c r="C77"/>
      <c r="D77" s="106"/>
      <c r="E77" s="106"/>
      <c r="F77" s="106"/>
      <c r="G77" s="106"/>
      <c r="H77" s="106"/>
      <c r="J77" s="68">
        <f>IFERROR(VLOOKUP(A77,abr!A:H,8,0),0)</f>
        <v>0</v>
      </c>
      <c r="K77" s="70">
        <f t="shared" si="2"/>
        <v>0</v>
      </c>
      <c r="M77" s="1" t="e">
        <f>VLOOKUP(B77,Ref.!I:K,3,0)</f>
        <v>#N/A</v>
      </c>
      <c r="N77" s="1">
        <f t="shared" si="3"/>
        <v>0</v>
      </c>
    </row>
    <row r="78" spans="1:14" x14ac:dyDescent="0.25">
      <c r="A78"/>
      <c r="B78"/>
      <c r="C78"/>
      <c r="D78" s="106"/>
      <c r="E78" s="106"/>
      <c r="F78" s="106"/>
      <c r="G78" s="106"/>
      <c r="H78" s="106"/>
      <c r="J78" s="68">
        <f>IFERROR(VLOOKUP(A78,abr!A:H,8,0),0)</f>
        <v>0</v>
      </c>
      <c r="K78" s="70">
        <f t="shared" si="2"/>
        <v>0</v>
      </c>
      <c r="M78" s="1" t="e">
        <f>VLOOKUP(B78,Ref.!I:K,3,0)</f>
        <v>#N/A</v>
      </c>
      <c r="N78" s="1">
        <f t="shared" si="3"/>
        <v>0</v>
      </c>
    </row>
    <row r="79" spans="1:14" x14ac:dyDescent="0.25">
      <c r="A79"/>
      <c r="B79"/>
      <c r="C79"/>
      <c r="D79" s="106"/>
      <c r="E79" s="106"/>
      <c r="F79" s="106"/>
      <c r="G79" s="106"/>
      <c r="H79" s="106"/>
      <c r="J79" s="68">
        <f>IFERROR(VLOOKUP(A79,abr!A:H,8,0),0)</f>
        <v>0</v>
      </c>
      <c r="K79" s="70">
        <f t="shared" si="2"/>
        <v>0</v>
      </c>
      <c r="M79" s="1" t="e">
        <f>VLOOKUP(B79,Ref.!I:K,3,0)</f>
        <v>#N/A</v>
      </c>
      <c r="N79" s="1">
        <f t="shared" si="3"/>
        <v>0</v>
      </c>
    </row>
    <row r="80" spans="1:14" x14ac:dyDescent="0.25">
      <c r="A80"/>
      <c r="B80"/>
      <c r="C80"/>
      <c r="D80" s="106"/>
      <c r="E80" s="106"/>
      <c r="F80" s="106"/>
      <c r="G80" s="106"/>
      <c r="H80" s="106"/>
      <c r="J80" s="68">
        <f>IFERROR(VLOOKUP(A80,abr!A:H,8,0),0)</f>
        <v>0</v>
      </c>
      <c r="K80" s="70">
        <f t="shared" si="2"/>
        <v>0</v>
      </c>
      <c r="M80" s="1" t="e">
        <f>VLOOKUP(B80,Ref.!I:K,3,0)</f>
        <v>#N/A</v>
      </c>
      <c r="N80" s="1">
        <f t="shared" si="3"/>
        <v>0</v>
      </c>
    </row>
    <row r="81" spans="1:14" x14ac:dyDescent="0.25">
      <c r="A81"/>
      <c r="B81"/>
      <c r="C81"/>
      <c r="D81" s="106"/>
      <c r="E81" s="106"/>
      <c r="F81" s="106"/>
      <c r="G81" s="106"/>
      <c r="H81" s="106"/>
      <c r="J81" s="68">
        <f>IFERROR(VLOOKUP(A81,abr!A:H,8,0),0)</f>
        <v>0</v>
      </c>
      <c r="K81" s="70">
        <f t="shared" si="2"/>
        <v>0</v>
      </c>
      <c r="M81" s="1" t="e">
        <f>VLOOKUP(B81,Ref.!I:K,3,0)</f>
        <v>#N/A</v>
      </c>
      <c r="N81" s="1">
        <f t="shared" si="3"/>
        <v>0</v>
      </c>
    </row>
    <row r="82" spans="1:14" x14ac:dyDescent="0.25">
      <c r="A82"/>
      <c r="B82"/>
      <c r="C82"/>
      <c r="D82" s="106"/>
      <c r="E82" s="106"/>
      <c r="F82" s="106"/>
      <c r="G82" s="106"/>
      <c r="H82" s="106"/>
      <c r="J82" s="68">
        <f>IFERROR(VLOOKUP(A82,abr!A:H,8,0),0)</f>
        <v>0</v>
      </c>
      <c r="K82" s="70">
        <f t="shared" si="2"/>
        <v>0</v>
      </c>
      <c r="M82" s="1" t="e">
        <f>VLOOKUP(B82,Ref.!I:K,3,0)</f>
        <v>#N/A</v>
      </c>
      <c r="N82" s="1">
        <f t="shared" si="3"/>
        <v>0</v>
      </c>
    </row>
    <row r="83" spans="1:14" x14ac:dyDescent="0.25">
      <c r="A83"/>
      <c r="B83"/>
      <c r="C83"/>
      <c r="D83" s="106"/>
      <c r="E83" s="106"/>
      <c r="F83" s="106"/>
      <c r="G83" s="106"/>
      <c r="H83" s="106"/>
      <c r="J83" s="68">
        <f>IFERROR(VLOOKUP(A83,abr!A:H,8,0),0)</f>
        <v>0</v>
      </c>
      <c r="K83" s="70">
        <f t="shared" si="2"/>
        <v>0</v>
      </c>
      <c r="M83" s="1" t="e">
        <f>VLOOKUP(B83,Ref.!I:K,3,0)</f>
        <v>#N/A</v>
      </c>
      <c r="N83" s="1">
        <f t="shared" si="3"/>
        <v>0</v>
      </c>
    </row>
    <row r="84" spans="1:14" x14ac:dyDescent="0.25">
      <c r="A84"/>
      <c r="B84"/>
      <c r="C84"/>
      <c r="D84" s="106"/>
      <c r="E84" s="106"/>
      <c r="F84" s="106"/>
      <c r="G84" s="106"/>
      <c r="H84" s="106"/>
      <c r="J84" s="68">
        <f>IFERROR(VLOOKUP(A84,abr!A:H,8,0),0)</f>
        <v>0</v>
      </c>
      <c r="K84" s="70">
        <f t="shared" si="2"/>
        <v>0</v>
      </c>
      <c r="M84" s="1" t="e">
        <f>VLOOKUP(B84,Ref.!I:K,3,0)</f>
        <v>#N/A</v>
      </c>
      <c r="N84" s="1">
        <f t="shared" si="3"/>
        <v>0</v>
      </c>
    </row>
    <row r="85" spans="1:14" x14ac:dyDescent="0.25">
      <c r="A85"/>
      <c r="B85"/>
      <c r="C85"/>
      <c r="D85" s="106"/>
      <c r="E85" s="106"/>
      <c r="F85" s="106"/>
      <c r="G85" s="106"/>
      <c r="H85" s="106"/>
      <c r="J85" s="68">
        <f>IFERROR(VLOOKUP(A85,abr!A:H,8,0),0)</f>
        <v>0</v>
      </c>
      <c r="K85" s="70">
        <f t="shared" si="2"/>
        <v>0</v>
      </c>
      <c r="M85" s="1" t="e">
        <f>VLOOKUP(B85,Ref.!I:K,3,0)</f>
        <v>#N/A</v>
      </c>
      <c r="N85" s="1">
        <f t="shared" si="3"/>
        <v>0</v>
      </c>
    </row>
    <row r="86" spans="1:14" x14ac:dyDescent="0.25">
      <c r="A86"/>
      <c r="B86"/>
      <c r="C86"/>
      <c r="D86" s="106"/>
      <c r="E86" s="106"/>
      <c r="F86" s="106"/>
      <c r="G86" s="106"/>
      <c r="H86" s="106"/>
      <c r="J86" s="68">
        <f>IFERROR(VLOOKUP(A86,abr!A:H,8,0),0)</f>
        <v>0</v>
      </c>
      <c r="K86" s="70">
        <f t="shared" si="2"/>
        <v>0</v>
      </c>
      <c r="M86" s="1" t="e">
        <f>VLOOKUP(B86,Ref.!I:K,3,0)</f>
        <v>#N/A</v>
      </c>
      <c r="N86" s="1">
        <f t="shared" si="3"/>
        <v>0</v>
      </c>
    </row>
    <row r="87" spans="1:14" x14ac:dyDescent="0.25">
      <c r="A87"/>
      <c r="B87"/>
      <c r="C87"/>
      <c r="D87" s="106"/>
      <c r="E87" s="106"/>
      <c r="F87" s="106"/>
      <c r="G87" s="106"/>
      <c r="H87" s="106"/>
      <c r="J87" s="68">
        <f>IFERROR(VLOOKUP(A87,abr!A:H,8,0),0)</f>
        <v>0</v>
      </c>
      <c r="K87" s="70">
        <f t="shared" si="2"/>
        <v>0</v>
      </c>
      <c r="M87" s="1" t="e">
        <f>VLOOKUP(B87,Ref.!I:K,3,0)</f>
        <v>#N/A</v>
      </c>
      <c r="N87" s="1">
        <f t="shared" si="3"/>
        <v>0</v>
      </c>
    </row>
    <row r="88" spans="1:14" x14ac:dyDescent="0.25">
      <c r="A88"/>
      <c r="B88"/>
      <c r="C88"/>
      <c r="D88" s="106"/>
      <c r="E88" s="106"/>
      <c r="F88" s="106"/>
      <c r="G88" s="106"/>
      <c r="H88" s="106"/>
      <c r="J88" s="68">
        <f>IFERROR(VLOOKUP(A88,abr!A:H,8,0),0)</f>
        <v>0</v>
      </c>
      <c r="K88" s="70">
        <f t="shared" si="2"/>
        <v>0</v>
      </c>
      <c r="M88" s="1" t="e">
        <f>VLOOKUP(B88,Ref.!I:K,3,0)</f>
        <v>#N/A</v>
      </c>
      <c r="N88" s="1">
        <f t="shared" si="3"/>
        <v>0</v>
      </c>
    </row>
    <row r="89" spans="1:14" x14ac:dyDescent="0.25">
      <c r="A89"/>
      <c r="B89"/>
      <c r="C89"/>
      <c r="D89" s="106"/>
      <c r="E89" s="106"/>
      <c r="F89" s="106"/>
      <c r="G89" s="106"/>
      <c r="H89" s="106"/>
      <c r="J89" s="68">
        <f>IFERROR(VLOOKUP(A89,abr!A:H,8,0),0)</f>
        <v>0</v>
      </c>
      <c r="K89" s="70">
        <f t="shared" si="2"/>
        <v>0</v>
      </c>
      <c r="M89" s="1" t="e">
        <f>VLOOKUP(B89,Ref.!I:K,3,0)</f>
        <v>#N/A</v>
      </c>
      <c r="N89" s="1">
        <f t="shared" si="3"/>
        <v>0</v>
      </c>
    </row>
    <row r="90" spans="1:14" x14ac:dyDescent="0.25">
      <c r="A90"/>
      <c r="B90"/>
      <c r="C90"/>
      <c r="D90" s="106"/>
      <c r="E90" s="106"/>
      <c r="F90" s="106"/>
      <c r="G90" s="106"/>
      <c r="H90" s="106"/>
      <c r="J90" s="68">
        <f>IFERROR(VLOOKUP(A90,abr!A:H,8,0),0)</f>
        <v>0</v>
      </c>
      <c r="K90" s="70">
        <f t="shared" si="2"/>
        <v>0</v>
      </c>
      <c r="M90" s="1" t="e">
        <f>VLOOKUP(B90,Ref.!I:K,3,0)</f>
        <v>#N/A</v>
      </c>
      <c r="N90" s="1">
        <f t="shared" si="3"/>
        <v>0</v>
      </c>
    </row>
    <row r="91" spans="1:14" x14ac:dyDescent="0.25">
      <c r="A91"/>
      <c r="B91"/>
      <c r="C91"/>
      <c r="D91" s="106"/>
      <c r="E91" s="106"/>
      <c r="F91" s="106"/>
      <c r="G91" s="106"/>
      <c r="H91" s="106"/>
      <c r="J91" s="68">
        <f>IFERROR(VLOOKUP(A91,abr!A:H,8,0),0)</f>
        <v>0</v>
      </c>
      <c r="K91" s="70">
        <f t="shared" si="2"/>
        <v>0</v>
      </c>
      <c r="M91" s="1" t="e">
        <f>VLOOKUP(B91,Ref.!I:K,3,0)</f>
        <v>#N/A</v>
      </c>
      <c r="N91" s="1">
        <f t="shared" si="3"/>
        <v>0</v>
      </c>
    </row>
    <row r="92" spans="1:14" x14ac:dyDescent="0.25">
      <c r="A92"/>
      <c r="B92"/>
      <c r="C92"/>
      <c r="D92" s="106"/>
      <c r="E92" s="106"/>
      <c r="F92" s="106"/>
      <c r="G92" s="106"/>
      <c r="H92" s="106"/>
      <c r="J92" s="68">
        <f>IFERROR(VLOOKUP(A92,abr!A:H,8,0),0)</f>
        <v>0</v>
      </c>
      <c r="K92" s="70">
        <f t="shared" si="2"/>
        <v>0</v>
      </c>
      <c r="M92" s="1" t="e">
        <f>VLOOKUP(B92,Ref.!I:K,3,0)</f>
        <v>#N/A</v>
      </c>
      <c r="N92" s="1">
        <f t="shared" si="3"/>
        <v>0</v>
      </c>
    </row>
    <row r="93" spans="1:14" x14ac:dyDescent="0.25">
      <c r="A93"/>
      <c r="B93"/>
      <c r="C93"/>
      <c r="D93" s="106"/>
      <c r="E93" s="106"/>
      <c r="F93" s="106"/>
      <c r="G93" s="106"/>
      <c r="H93" s="106"/>
      <c r="J93" s="68">
        <f>IFERROR(VLOOKUP(A93,abr!A:H,8,0),0)</f>
        <v>0</v>
      </c>
      <c r="K93" s="70">
        <f t="shared" si="2"/>
        <v>0</v>
      </c>
      <c r="M93" s="1" t="e">
        <f>VLOOKUP(B93,Ref.!I:K,3,0)</f>
        <v>#N/A</v>
      </c>
      <c r="N93" s="1">
        <f t="shared" si="3"/>
        <v>0</v>
      </c>
    </row>
    <row r="94" spans="1:14" x14ac:dyDescent="0.25">
      <c r="A94"/>
      <c r="B94"/>
      <c r="C94"/>
      <c r="D94" s="106"/>
      <c r="E94" s="106"/>
      <c r="F94" s="106"/>
      <c r="G94" s="106"/>
      <c r="H94" s="106"/>
      <c r="J94" s="68">
        <f>IFERROR(VLOOKUP(A94,abr!A:H,8,0),0)</f>
        <v>0</v>
      </c>
      <c r="K94" s="70">
        <f t="shared" si="2"/>
        <v>0</v>
      </c>
      <c r="M94" s="1" t="e">
        <f>VLOOKUP(B94,Ref.!I:K,3,0)</f>
        <v>#N/A</v>
      </c>
      <c r="N94" s="1">
        <f t="shared" si="3"/>
        <v>0</v>
      </c>
    </row>
    <row r="95" spans="1:14" x14ac:dyDescent="0.25">
      <c r="A95"/>
      <c r="B95"/>
      <c r="C95"/>
      <c r="D95" s="106"/>
      <c r="E95" s="106"/>
      <c r="F95" s="106"/>
      <c r="G95" s="106"/>
      <c r="H95" s="106"/>
      <c r="J95" s="68">
        <f>IFERROR(VLOOKUP(A95,abr!A:H,8,0),0)</f>
        <v>0</v>
      </c>
      <c r="K95" s="70">
        <f t="shared" si="2"/>
        <v>0</v>
      </c>
      <c r="M95" s="1" t="e">
        <f>VLOOKUP(B95,Ref.!I:K,3,0)</f>
        <v>#N/A</v>
      </c>
      <c r="N95" s="1">
        <f t="shared" si="3"/>
        <v>0</v>
      </c>
    </row>
    <row r="96" spans="1:14" x14ac:dyDescent="0.25">
      <c r="A96"/>
      <c r="B96"/>
      <c r="C96"/>
      <c r="D96" s="106"/>
      <c r="E96" s="106"/>
      <c r="F96" s="106"/>
      <c r="G96" s="106"/>
      <c r="H96" s="106"/>
      <c r="J96" s="68">
        <f>IFERROR(VLOOKUP(A96,abr!A:H,8,0),0)</f>
        <v>0</v>
      </c>
      <c r="K96" s="70">
        <f t="shared" si="2"/>
        <v>0</v>
      </c>
      <c r="M96" s="1" t="e">
        <f>VLOOKUP(B96,Ref.!I:K,3,0)</f>
        <v>#N/A</v>
      </c>
      <c r="N96" s="1">
        <f t="shared" si="3"/>
        <v>0</v>
      </c>
    </row>
    <row r="97" spans="1:14" x14ac:dyDescent="0.25">
      <c r="A97"/>
      <c r="B97"/>
      <c r="C97"/>
      <c r="D97" s="106"/>
      <c r="E97" s="106"/>
      <c r="F97" s="106"/>
      <c r="G97" s="106"/>
      <c r="H97" s="106"/>
      <c r="J97" s="68">
        <f>IFERROR(VLOOKUP(A97,abr!A:H,8,0),0)</f>
        <v>0</v>
      </c>
      <c r="K97" s="70">
        <f t="shared" si="2"/>
        <v>0</v>
      </c>
      <c r="M97" s="1" t="e">
        <f>VLOOKUP(B97,Ref.!I:K,3,0)</f>
        <v>#N/A</v>
      </c>
      <c r="N97" s="1">
        <f t="shared" si="3"/>
        <v>0</v>
      </c>
    </row>
    <row r="98" spans="1:14" x14ac:dyDescent="0.25">
      <c r="A98"/>
      <c r="B98"/>
      <c r="C98"/>
      <c r="D98" s="106"/>
      <c r="E98" s="106"/>
      <c r="F98" s="106"/>
      <c r="G98" s="106"/>
      <c r="H98" s="106"/>
      <c r="J98" s="68">
        <f>IFERROR(VLOOKUP(A98,abr!A:H,8,0),0)</f>
        <v>0</v>
      </c>
      <c r="K98" s="70">
        <f t="shared" si="2"/>
        <v>0</v>
      </c>
      <c r="M98" s="1" t="e">
        <f>VLOOKUP(B98,Ref.!I:K,3,0)</f>
        <v>#N/A</v>
      </c>
      <c r="N98" s="1">
        <f t="shared" si="3"/>
        <v>0</v>
      </c>
    </row>
    <row r="99" spans="1:14" x14ac:dyDescent="0.25">
      <c r="A99"/>
      <c r="B99"/>
      <c r="C99"/>
      <c r="D99" s="106"/>
      <c r="E99" s="106"/>
      <c r="F99" s="106"/>
      <c r="G99" s="106"/>
      <c r="H99" s="106"/>
      <c r="J99" s="68">
        <f>IFERROR(VLOOKUP(A99,abr!A:H,8,0),0)</f>
        <v>0</v>
      </c>
      <c r="K99" s="70">
        <f t="shared" si="2"/>
        <v>0</v>
      </c>
      <c r="M99" s="1" t="e">
        <f>VLOOKUP(B99,Ref.!I:K,3,0)</f>
        <v>#N/A</v>
      </c>
      <c r="N99" s="1">
        <f t="shared" si="3"/>
        <v>0</v>
      </c>
    </row>
    <row r="100" spans="1:14" x14ac:dyDescent="0.25">
      <c r="A100"/>
      <c r="B100"/>
      <c r="C100"/>
      <c r="D100" s="106"/>
      <c r="E100" s="106"/>
      <c r="F100" s="106"/>
      <c r="G100" s="106"/>
      <c r="H100" s="106"/>
      <c r="J100" s="68">
        <f>IFERROR(VLOOKUP(A100,abr!A:H,8,0),0)</f>
        <v>0</v>
      </c>
      <c r="K100" s="70">
        <f t="shared" si="2"/>
        <v>0</v>
      </c>
      <c r="M100" s="1" t="e">
        <f>VLOOKUP(B100,Ref.!I:K,3,0)</f>
        <v>#N/A</v>
      </c>
      <c r="N100" s="1">
        <f t="shared" si="3"/>
        <v>0</v>
      </c>
    </row>
    <row r="101" spans="1:14" x14ac:dyDescent="0.25">
      <c r="A101"/>
      <c r="B101"/>
      <c r="C101"/>
      <c r="D101" s="106"/>
      <c r="E101" s="106"/>
      <c r="F101" s="106"/>
      <c r="G101" s="106"/>
      <c r="H101" s="106"/>
      <c r="J101" s="68">
        <f>IFERROR(VLOOKUP(A101,abr!A:H,8,0),0)</f>
        <v>0</v>
      </c>
      <c r="K101" s="70">
        <f t="shared" si="2"/>
        <v>0</v>
      </c>
      <c r="M101" s="1" t="e">
        <f>VLOOKUP(B101,Ref.!I:K,3,0)</f>
        <v>#N/A</v>
      </c>
      <c r="N101" s="1">
        <f t="shared" si="3"/>
        <v>0</v>
      </c>
    </row>
    <row r="102" spans="1:14" x14ac:dyDescent="0.25">
      <c r="A102"/>
      <c r="B102"/>
      <c r="C102"/>
      <c r="D102" s="106"/>
      <c r="E102" s="106"/>
      <c r="F102" s="106"/>
      <c r="G102" s="106"/>
      <c r="H102" s="106"/>
      <c r="J102" s="68">
        <f>IFERROR(VLOOKUP(A102,abr!A:H,8,0),0)</f>
        <v>0</v>
      </c>
      <c r="K102" s="70">
        <f t="shared" si="2"/>
        <v>0</v>
      </c>
      <c r="M102" s="1" t="e">
        <f>VLOOKUP(B102,Ref.!I:K,3,0)</f>
        <v>#N/A</v>
      </c>
      <c r="N102" s="1">
        <f t="shared" si="3"/>
        <v>0</v>
      </c>
    </row>
    <row r="103" spans="1:14" x14ac:dyDescent="0.25">
      <c r="A103"/>
      <c r="B103"/>
      <c r="C103"/>
      <c r="D103" s="106"/>
      <c r="E103" s="106"/>
      <c r="F103" s="106"/>
      <c r="G103" s="106"/>
      <c r="H103" s="106"/>
      <c r="J103" s="68">
        <f>IFERROR(VLOOKUP(A103,abr!A:H,8,0),0)</f>
        <v>0</v>
      </c>
      <c r="K103" s="70">
        <f t="shared" si="2"/>
        <v>0</v>
      </c>
      <c r="M103" s="1" t="e">
        <f>VLOOKUP(B103,Ref.!I:K,3,0)</f>
        <v>#N/A</v>
      </c>
      <c r="N103" s="1">
        <f t="shared" si="3"/>
        <v>0</v>
      </c>
    </row>
    <row r="104" spans="1:14" x14ac:dyDescent="0.25">
      <c r="A104"/>
      <c r="B104"/>
      <c r="C104"/>
      <c r="D104" s="106"/>
      <c r="E104" s="106"/>
      <c r="F104" s="106"/>
      <c r="G104" s="106"/>
      <c r="H104" s="106"/>
      <c r="J104" s="68">
        <f>IFERROR(VLOOKUP(A104,abr!A:H,8,0),0)</f>
        <v>0</v>
      </c>
      <c r="K104" s="70">
        <f t="shared" si="2"/>
        <v>0</v>
      </c>
      <c r="M104" s="1" t="e">
        <f>VLOOKUP(B104,Ref.!I:K,3,0)</f>
        <v>#N/A</v>
      </c>
      <c r="N104" s="1">
        <f t="shared" si="3"/>
        <v>0</v>
      </c>
    </row>
    <row r="105" spans="1:14" x14ac:dyDescent="0.25">
      <c r="A105"/>
      <c r="B105"/>
      <c r="C105"/>
      <c r="D105" s="106"/>
      <c r="E105" s="106"/>
      <c r="F105" s="106"/>
      <c r="G105" s="106"/>
      <c r="H105" s="106"/>
      <c r="J105" s="68">
        <f>IFERROR(VLOOKUP(A105,abr!A:H,8,0),0)</f>
        <v>0</v>
      </c>
      <c r="K105" s="70">
        <f t="shared" si="2"/>
        <v>0</v>
      </c>
      <c r="M105" s="1" t="e">
        <f>VLOOKUP(B105,Ref.!I:K,3,0)</f>
        <v>#N/A</v>
      </c>
      <c r="N105" s="1">
        <f t="shared" si="3"/>
        <v>0</v>
      </c>
    </row>
    <row r="106" spans="1:14" x14ac:dyDescent="0.25">
      <c r="A106"/>
      <c r="B106"/>
      <c r="C106"/>
      <c r="D106" s="106"/>
      <c r="E106" s="106"/>
      <c r="F106" s="106"/>
      <c r="G106" s="106"/>
      <c r="H106" s="106"/>
      <c r="J106" s="68">
        <f>IFERROR(VLOOKUP(A106,abr!A:H,8,0),0)</f>
        <v>0</v>
      </c>
      <c r="K106" s="70">
        <f t="shared" si="2"/>
        <v>0</v>
      </c>
      <c r="M106" s="1" t="e">
        <f>VLOOKUP(B106,Ref.!I:K,3,0)</f>
        <v>#N/A</v>
      </c>
      <c r="N106" s="1">
        <f t="shared" si="3"/>
        <v>0</v>
      </c>
    </row>
    <row r="107" spans="1:14" x14ac:dyDescent="0.25">
      <c r="A107"/>
      <c r="B107"/>
      <c r="C107"/>
      <c r="D107" s="106"/>
      <c r="E107" s="106"/>
      <c r="F107" s="106"/>
      <c r="G107" s="106"/>
      <c r="H107" s="106"/>
      <c r="J107" s="68">
        <f>IFERROR(VLOOKUP(A107,abr!A:H,8,0),0)</f>
        <v>0</v>
      </c>
      <c r="K107" s="70">
        <f t="shared" si="2"/>
        <v>0</v>
      </c>
      <c r="M107" s="1" t="e">
        <f>VLOOKUP(B107,Ref.!I:K,3,0)</f>
        <v>#N/A</v>
      </c>
      <c r="N107" s="1">
        <f t="shared" si="3"/>
        <v>0</v>
      </c>
    </row>
    <row r="108" spans="1:14" x14ac:dyDescent="0.25">
      <c r="A108"/>
      <c r="B108"/>
      <c r="C108"/>
      <c r="D108" s="106"/>
      <c r="E108" s="106"/>
      <c r="F108" s="106"/>
      <c r="G108" s="106"/>
      <c r="H108" s="106"/>
      <c r="J108" s="68">
        <f>IFERROR(VLOOKUP(A108,abr!A:H,8,0),0)</f>
        <v>0</v>
      </c>
      <c r="K108" s="70">
        <f t="shared" si="2"/>
        <v>0</v>
      </c>
      <c r="M108" s="1" t="e">
        <f>VLOOKUP(B108,Ref.!I:K,3,0)</f>
        <v>#N/A</v>
      </c>
      <c r="N108" s="1">
        <f t="shared" si="3"/>
        <v>0</v>
      </c>
    </row>
    <row r="109" spans="1:14" x14ac:dyDescent="0.25">
      <c r="A109"/>
      <c r="B109"/>
      <c r="C109"/>
      <c r="D109" s="106"/>
      <c r="E109" s="106"/>
      <c r="F109" s="106"/>
      <c r="G109" s="106"/>
      <c r="H109" s="106"/>
      <c r="J109" s="68">
        <f>IFERROR(VLOOKUP(A109,abr!A:H,8,0),0)</f>
        <v>0</v>
      </c>
      <c r="K109" s="70">
        <f t="shared" si="2"/>
        <v>0</v>
      </c>
      <c r="M109" s="1" t="e">
        <f>VLOOKUP(B109,Ref.!I:K,3,0)</f>
        <v>#N/A</v>
      </c>
      <c r="N109" s="1">
        <f t="shared" si="3"/>
        <v>0</v>
      </c>
    </row>
    <row r="110" spans="1:14" x14ac:dyDescent="0.25">
      <c r="A110"/>
      <c r="B110"/>
      <c r="C110"/>
      <c r="D110" s="106"/>
      <c r="E110" s="106"/>
      <c r="F110" s="106"/>
      <c r="G110" s="106"/>
      <c r="H110" s="106"/>
      <c r="J110" s="68">
        <f>IFERROR(VLOOKUP(A110,abr!A:H,8,0),0)</f>
        <v>0</v>
      </c>
      <c r="K110" s="70">
        <f t="shared" si="2"/>
        <v>0</v>
      </c>
      <c r="M110" s="1" t="e">
        <f>VLOOKUP(B110,Ref.!I:K,3,0)</f>
        <v>#N/A</v>
      </c>
      <c r="N110" s="1">
        <f t="shared" si="3"/>
        <v>0</v>
      </c>
    </row>
    <row r="111" spans="1:14" x14ac:dyDescent="0.25">
      <c r="A111"/>
      <c r="B111"/>
      <c r="C111"/>
      <c r="D111" s="106"/>
      <c r="E111" s="106"/>
      <c r="F111" s="106"/>
      <c r="G111" s="106"/>
      <c r="H111" s="106"/>
      <c r="J111" s="68">
        <f>IFERROR(VLOOKUP(A111,abr!A:H,8,0),0)</f>
        <v>0</v>
      </c>
      <c r="K111" s="70">
        <f t="shared" si="2"/>
        <v>0</v>
      </c>
      <c r="M111" s="1" t="e">
        <f>VLOOKUP(B111,Ref.!I:K,3,0)</f>
        <v>#N/A</v>
      </c>
      <c r="N111" s="1">
        <f t="shared" si="3"/>
        <v>0</v>
      </c>
    </row>
    <row r="112" spans="1:14" x14ac:dyDescent="0.25">
      <c r="A112"/>
      <c r="B112"/>
      <c r="C112"/>
      <c r="D112" s="106"/>
      <c r="E112" s="106"/>
      <c r="F112" s="106"/>
      <c r="G112" s="106"/>
      <c r="H112" s="106"/>
      <c r="J112" s="68">
        <f>IFERROR(VLOOKUP(A112,abr!A:H,8,0),0)</f>
        <v>0</v>
      </c>
      <c r="K112" s="70">
        <f t="shared" si="2"/>
        <v>0</v>
      </c>
      <c r="M112" s="1" t="e">
        <f>VLOOKUP(B112,Ref.!I:K,3,0)</f>
        <v>#N/A</v>
      </c>
      <c r="N112" s="1">
        <f t="shared" si="3"/>
        <v>0</v>
      </c>
    </row>
    <row r="113" spans="1:14" x14ac:dyDescent="0.25">
      <c r="A113"/>
      <c r="B113"/>
      <c r="C113"/>
      <c r="D113" s="106"/>
      <c r="E113" s="106"/>
      <c r="F113" s="106"/>
      <c r="G113" s="106"/>
      <c r="H113" s="106"/>
      <c r="J113" s="68">
        <f>IFERROR(VLOOKUP(A113,abr!A:H,8,0),0)</f>
        <v>0</v>
      </c>
      <c r="K113" s="70">
        <f t="shared" si="2"/>
        <v>0</v>
      </c>
      <c r="M113" s="1" t="e">
        <f>VLOOKUP(B113,Ref.!I:K,3,0)</f>
        <v>#N/A</v>
      </c>
      <c r="N113" s="1">
        <f t="shared" si="3"/>
        <v>0</v>
      </c>
    </row>
    <row r="114" spans="1:14" x14ac:dyDescent="0.25">
      <c r="A114"/>
      <c r="B114"/>
      <c r="C114"/>
      <c r="D114" s="106"/>
      <c r="E114" s="106"/>
      <c r="F114" s="106"/>
      <c r="G114" s="106"/>
      <c r="H114" s="106"/>
      <c r="J114" s="68">
        <f>IFERROR(VLOOKUP(A114,abr!A:H,8,0),0)</f>
        <v>0</v>
      </c>
      <c r="K114" s="70">
        <f t="shared" si="2"/>
        <v>0</v>
      </c>
      <c r="M114" s="1" t="e">
        <f>VLOOKUP(B114,Ref.!I:K,3,0)</f>
        <v>#N/A</v>
      </c>
      <c r="N114" s="1">
        <f t="shared" si="3"/>
        <v>0</v>
      </c>
    </row>
    <row r="115" spans="1:14" x14ac:dyDescent="0.25">
      <c r="A115"/>
      <c r="B115"/>
      <c r="C115"/>
      <c r="D115" s="106"/>
      <c r="E115" s="106"/>
      <c r="F115" s="106"/>
      <c r="G115" s="106"/>
      <c r="H115" s="106"/>
      <c r="J115" s="68">
        <f>IFERROR(VLOOKUP(A115,abr!A:H,8,0),0)</f>
        <v>0</v>
      </c>
      <c r="K115" s="70">
        <f t="shared" si="2"/>
        <v>0</v>
      </c>
      <c r="M115" s="1" t="e">
        <f>VLOOKUP(B115,Ref.!I:K,3,0)</f>
        <v>#N/A</v>
      </c>
      <c r="N115" s="1">
        <f t="shared" si="3"/>
        <v>0</v>
      </c>
    </row>
    <row r="116" spans="1:14" x14ac:dyDescent="0.25">
      <c r="A116"/>
      <c r="B116"/>
      <c r="C116"/>
      <c r="D116" s="106"/>
      <c r="E116" s="106"/>
      <c r="F116" s="106"/>
      <c r="G116" s="106"/>
      <c r="H116" s="106"/>
      <c r="J116" s="68">
        <f>IFERROR(VLOOKUP(A116,abr!A:H,8,0),0)</f>
        <v>0</v>
      </c>
      <c r="K116" s="70">
        <f t="shared" si="2"/>
        <v>0</v>
      </c>
      <c r="M116" s="1" t="e">
        <f>VLOOKUP(B116,Ref.!I:K,3,0)</f>
        <v>#N/A</v>
      </c>
      <c r="N116" s="1">
        <f t="shared" si="3"/>
        <v>0</v>
      </c>
    </row>
    <row r="117" spans="1:14" x14ac:dyDescent="0.25">
      <c r="A117"/>
      <c r="B117"/>
      <c r="C117"/>
      <c r="D117" s="106"/>
      <c r="E117" s="106"/>
      <c r="F117" s="106"/>
      <c r="G117" s="106"/>
      <c r="H117" s="106"/>
      <c r="J117" s="68">
        <f>IFERROR(VLOOKUP(A117,abr!A:H,8,0),0)</f>
        <v>0</v>
      </c>
      <c r="K117" s="70">
        <f t="shared" si="2"/>
        <v>0</v>
      </c>
      <c r="M117" s="1" t="e">
        <f>VLOOKUP(B117,Ref.!I:K,3,0)</f>
        <v>#N/A</v>
      </c>
      <c r="N117" s="1">
        <f t="shared" si="3"/>
        <v>0</v>
      </c>
    </row>
    <row r="118" spans="1:14" x14ac:dyDescent="0.25">
      <c r="A118"/>
      <c r="B118"/>
      <c r="C118"/>
      <c r="D118" s="106"/>
      <c r="E118" s="106"/>
      <c r="F118" s="106"/>
      <c r="G118" s="106"/>
      <c r="H118" s="106"/>
      <c r="J118" s="68">
        <f>IFERROR(VLOOKUP(A118,abr!A:H,8,0),0)</f>
        <v>0</v>
      </c>
      <c r="K118" s="70">
        <f t="shared" si="2"/>
        <v>0</v>
      </c>
      <c r="M118" s="1" t="e">
        <f>VLOOKUP(B118,Ref.!I:K,3,0)</f>
        <v>#N/A</v>
      </c>
      <c r="N118" s="1">
        <f t="shared" si="3"/>
        <v>0</v>
      </c>
    </row>
    <row r="119" spans="1:14" x14ac:dyDescent="0.25">
      <c r="A119"/>
      <c r="B119"/>
      <c r="C119"/>
      <c r="D119" s="106"/>
      <c r="E119" s="106"/>
      <c r="F119" s="106"/>
      <c r="G119" s="106"/>
      <c r="H119" s="106"/>
      <c r="J119" s="68">
        <f>IFERROR(VLOOKUP(A119,abr!A:H,8,0),0)</f>
        <v>0</v>
      </c>
      <c r="K119" s="70">
        <f t="shared" si="2"/>
        <v>0</v>
      </c>
      <c r="M119" s="1" t="e">
        <f>VLOOKUP(B119,Ref.!I:K,3,0)</f>
        <v>#N/A</v>
      </c>
      <c r="N119" s="1">
        <f t="shared" si="3"/>
        <v>0</v>
      </c>
    </row>
    <row r="120" spans="1:14" x14ac:dyDescent="0.25">
      <c r="A120"/>
      <c r="B120"/>
      <c r="C120"/>
      <c r="D120" s="106"/>
      <c r="E120" s="106"/>
      <c r="F120" s="106"/>
      <c r="G120" s="106"/>
      <c r="H120" s="106"/>
      <c r="J120" s="68">
        <f>IFERROR(VLOOKUP(A120,abr!A:H,8,0),0)</f>
        <v>0</v>
      </c>
      <c r="K120" s="70">
        <f t="shared" si="2"/>
        <v>0</v>
      </c>
      <c r="M120" s="1" t="e">
        <f>VLOOKUP(B120,Ref.!I:K,3,0)</f>
        <v>#N/A</v>
      </c>
      <c r="N120" s="1">
        <f t="shared" si="3"/>
        <v>0</v>
      </c>
    </row>
    <row r="121" spans="1:14" x14ac:dyDescent="0.25">
      <c r="A121"/>
      <c r="B121"/>
      <c r="C121"/>
      <c r="D121" s="106"/>
      <c r="E121" s="106"/>
      <c r="F121" s="106"/>
      <c r="G121" s="106"/>
      <c r="H121" s="106"/>
      <c r="J121" s="68">
        <f>IFERROR(VLOOKUP(A121,abr!A:H,8,0),0)</f>
        <v>0</v>
      </c>
      <c r="K121" s="70">
        <f t="shared" si="2"/>
        <v>0</v>
      </c>
      <c r="M121" s="1" t="e">
        <f>VLOOKUP(B121,Ref.!I:K,3,0)</f>
        <v>#N/A</v>
      </c>
      <c r="N121" s="1">
        <f t="shared" si="3"/>
        <v>0</v>
      </c>
    </row>
    <row r="122" spans="1:14" x14ac:dyDescent="0.25">
      <c r="A122"/>
      <c r="B122"/>
      <c r="C122"/>
      <c r="D122" s="106"/>
      <c r="E122" s="106"/>
      <c r="F122" s="106"/>
      <c r="G122" s="106"/>
      <c r="H122" s="106"/>
      <c r="J122" s="68">
        <f>IFERROR(VLOOKUP(A122,abr!A:H,8,0),0)</f>
        <v>0</v>
      </c>
      <c r="K122" s="70">
        <f t="shared" si="2"/>
        <v>0</v>
      </c>
      <c r="M122" s="1" t="e">
        <f>VLOOKUP(B122,Ref.!I:K,3,0)</f>
        <v>#N/A</v>
      </c>
      <c r="N122" s="1">
        <f t="shared" si="3"/>
        <v>0</v>
      </c>
    </row>
    <row r="123" spans="1:14" x14ac:dyDescent="0.25">
      <c r="A123"/>
      <c r="B123"/>
      <c r="C123"/>
      <c r="D123" s="106"/>
      <c r="E123" s="106"/>
      <c r="F123" s="106"/>
      <c r="G123" s="106"/>
      <c r="H123" s="106"/>
      <c r="J123" s="68">
        <f>IFERROR(VLOOKUP(A123,abr!A:H,8,0),0)</f>
        <v>0</v>
      </c>
      <c r="K123" s="70">
        <f t="shared" si="2"/>
        <v>0</v>
      </c>
      <c r="M123" s="1" t="e">
        <f>VLOOKUP(B123,Ref.!I:K,3,0)</f>
        <v>#N/A</v>
      </c>
      <c r="N123" s="1">
        <f t="shared" si="3"/>
        <v>0</v>
      </c>
    </row>
    <row r="124" spans="1:14" x14ac:dyDescent="0.25">
      <c r="A124"/>
      <c r="B124"/>
      <c r="C124"/>
      <c r="D124" s="106"/>
      <c r="E124" s="106"/>
      <c r="F124" s="106"/>
      <c r="G124" s="106"/>
      <c r="H124" s="106"/>
      <c r="J124" s="68">
        <f>IFERROR(VLOOKUP(A124,abr!A:H,8,0),0)</f>
        <v>0</v>
      </c>
      <c r="K124" s="70">
        <f t="shared" si="2"/>
        <v>0</v>
      </c>
      <c r="M124" s="1" t="e">
        <f>VLOOKUP(B124,Ref.!I:K,3,0)</f>
        <v>#N/A</v>
      </c>
      <c r="N124" s="1">
        <f t="shared" si="3"/>
        <v>0</v>
      </c>
    </row>
    <row r="125" spans="1:14" x14ac:dyDescent="0.25">
      <c r="A125"/>
      <c r="B125"/>
      <c r="C125"/>
      <c r="D125" s="106"/>
      <c r="E125" s="106"/>
      <c r="F125" s="106"/>
      <c r="G125" s="106"/>
      <c r="H125" s="106"/>
      <c r="J125" s="68">
        <f>IFERROR(VLOOKUP(A125,abr!A:H,8,0),0)</f>
        <v>0</v>
      </c>
      <c r="K125" s="70">
        <f t="shared" si="2"/>
        <v>0</v>
      </c>
      <c r="M125" s="1" t="e">
        <f>VLOOKUP(B125,Ref.!I:K,3,0)</f>
        <v>#N/A</v>
      </c>
      <c r="N125" s="1">
        <f t="shared" si="3"/>
        <v>0</v>
      </c>
    </row>
    <row r="126" spans="1:14" x14ac:dyDescent="0.25">
      <c r="A126"/>
      <c r="B126"/>
      <c r="C126"/>
      <c r="D126" s="106"/>
      <c r="E126" s="106"/>
      <c r="F126" s="106"/>
      <c r="G126" s="106"/>
      <c r="H126" s="106"/>
      <c r="J126" s="68">
        <f>IFERROR(VLOOKUP(A126,abr!A:H,8,0),0)</f>
        <v>0</v>
      </c>
      <c r="K126" s="70">
        <f t="shared" si="2"/>
        <v>0</v>
      </c>
      <c r="M126" s="1" t="e">
        <f>VLOOKUP(B126,Ref.!I:K,3,0)</f>
        <v>#N/A</v>
      </c>
      <c r="N126" s="1">
        <f t="shared" si="3"/>
        <v>0</v>
      </c>
    </row>
    <row r="127" spans="1:14" x14ac:dyDescent="0.25">
      <c r="A127"/>
      <c r="B127"/>
      <c r="C127"/>
      <c r="D127" s="106"/>
      <c r="E127" s="106"/>
      <c r="F127" s="106"/>
      <c r="G127" s="106"/>
      <c r="H127" s="106"/>
      <c r="J127" s="68">
        <f>IFERROR(VLOOKUP(A127,abr!A:H,8,0),0)</f>
        <v>0</v>
      </c>
      <c r="K127" s="70">
        <f t="shared" si="2"/>
        <v>0</v>
      </c>
      <c r="M127" s="1" t="e">
        <f>VLOOKUP(B127,Ref.!I:K,3,0)</f>
        <v>#N/A</v>
      </c>
      <c r="N127" s="1">
        <f t="shared" si="3"/>
        <v>0</v>
      </c>
    </row>
    <row r="128" spans="1:14" x14ac:dyDescent="0.25">
      <c r="A128"/>
      <c r="B128"/>
      <c r="C128"/>
      <c r="D128" s="106"/>
      <c r="E128" s="106"/>
      <c r="F128" s="106"/>
      <c r="G128" s="106"/>
      <c r="H128" s="106"/>
      <c r="J128" s="68">
        <f>IFERROR(VLOOKUP(A128,abr!A:H,8,0),0)</f>
        <v>0</v>
      </c>
      <c r="K128" s="70">
        <f t="shared" si="2"/>
        <v>0</v>
      </c>
      <c r="M128" s="1" t="e">
        <f>VLOOKUP(B128,Ref.!I:K,3,0)</f>
        <v>#N/A</v>
      </c>
      <c r="N128" s="1">
        <f t="shared" si="3"/>
        <v>0</v>
      </c>
    </row>
    <row r="129" spans="1:14" x14ac:dyDescent="0.25">
      <c r="A129"/>
      <c r="B129"/>
      <c r="C129"/>
      <c r="D129" s="106"/>
      <c r="E129" s="106"/>
      <c r="F129" s="106"/>
      <c r="G129" s="106"/>
      <c r="H129" s="106"/>
      <c r="J129" s="68">
        <f>IFERROR(VLOOKUP(A129,abr!A:H,8,0),0)</f>
        <v>0</v>
      </c>
      <c r="K129" s="70">
        <f t="shared" si="2"/>
        <v>0</v>
      </c>
      <c r="M129" s="1" t="e">
        <f>VLOOKUP(B129,Ref.!I:K,3,0)</f>
        <v>#N/A</v>
      </c>
      <c r="N129" s="1">
        <f t="shared" si="3"/>
        <v>0</v>
      </c>
    </row>
    <row r="130" spans="1:14" x14ac:dyDescent="0.25">
      <c r="A130"/>
      <c r="B130"/>
      <c r="C130"/>
      <c r="D130" s="106"/>
      <c r="E130" s="106"/>
      <c r="F130" s="106"/>
      <c r="G130" s="106"/>
      <c r="H130" s="106"/>
      <c r="J130" s="68">
        <f>IFERROR(VLOOKUP(A130,abr!A:H,8,0),0)</f>
        <v>0</v>
      </c>
      <c r="K130" s="70">
        <f t="shared" ref="K130:K193" si="4">D130-J130</f>
        <v>0</v>
      </c>
      <c r="M130" s="1" t="e">
        <f>VLOOKUP(B130,Ref.!I:K,3,0)</f>
        <v>#N/A</v>
      </c>
      <c r="N130" s="1">
        <f t="shared" si="3"/>
        <v>0</v>
      </c>
    </row>
    <row r="131" spans="1:14" x14ac:dyDescent="0.25">
      <c r="A131"/>
      <c r="B131"/>
      <c r="C131"/>
      <c r="D131" s="106"/>
      <c r="E131" s="106"/>
      <c r="F131" s="106"/>
      <c r="G131" s="106"/>
      <c r="H131" s="106"/>
      <c r="J131" s="68">
        <f>IFERROR(VLOOKUP(A131,abr!A:H,8,0),0)</f>
        <v>0</v>
      </c>
      <c r="K131" s="70">
        <f t="shared" si="4"/>
        <v>0</v>
      </c>
      <c r="M131" s="1" t="e">
        <f>VLOOKUP(B131,Ref.!I:K,3,0)</f>
        <v>#N/A</v>
      </c>
      <c r="N131" s="1">
        <f t="shared" ref="N131:N194" si="5">LEN(A131)</f>
        <v>0</v>
      </c>
    </row>
    <row r="132" spans="1:14" x14ac:dyDescent="0.25">
      <c r="A132"/>
      <c r="B132"/>
      <c r="C132"/>
      <c r="D132" s="106"/>
      <c r="E132" s="106"/>
      <c r="F132" s="106"/>
      <c r="G132" s="106"/>
      <c r="H132" s="106"/>
      <c r="J132" s="68">
        <f>IFERROR(VLOOKUP(A132,abr!A:H,8,0),0)</f>
        <v>0</v>
      </c>
      <c r="K132" s="70">
        <f t="shared" si="4"/>
        <v>0</v>
      </c>
      <c r="M132" s="1" t="e">
        <f>VLOOKUP(B132,Ref.!I:K,3,0)</f>
        <v>#N/A</v>
      </c>
      <c r="N132" s="1">
        <f t="shared" si="5"/>
        <v>0</v>
      </c>
    </row>
    <row r="133" spans="1:14" x14ac:dyDescent="0.25">
      <c r="A133"/>
      <c r="B133"/>
      <c r="C133"/>
      <c r="D133" s="106"/>
      <c r="E133" s="106"/>
      <c r="F133" s="106"/>
      <c r="G133" s="106"/>
      <c r="H133" s="106"/>
      <c r="J133" s="68">
        <f>IFERROR(VLOOKUP(A133,abr!A:H,8,0),0)</f>
        <v>0</v>
      </c>
      <c r="K133" s="70">
        <f t="shared" si="4"/>
        <v>0</v>
      </c>
      <c r="M133" s="1" t="e">
        <f>VLOOKUP(B133,Ref.!I:K,3,0)</f>
        <v>#N/A</v>
      </c>
      <c r="N133" s="1">
        <f t="shared" si="5"/>
        <v>0</v>
      </c>
    </row>
    <row r="134" spans="1:14" x14ac:dyDescent="0.25">
      <c r="A134"/>
      <c r="B134"/>
      <c r="C134"/>
      <c r="D134" s="106"/>
      <c r="E134" s="106"/>
      <c r="F134" s="106"/>
      <c r="G134" s="106"/>
      <c r="H134" s="106"/>
      <c r="J134" s="68">
        <f>IFERROR(VLOOKUP(A134,abr!A:H,8,0),0)</f>
        <v>0</v>
      </c>
      <c r="K134" s="70">
        <f t="shared" si="4"/>
        <v>0</v>
      </c>
      <c r="M134" s="1" t="e">
        <f>VLOOKUP(B134,Ref.!I:K,3,0)</f>
        <v>#N/A</v>
      </c>
      <c r="N134" s="1">
        <f t="shared" si="5"/>
        <v>0</v>
      </c>
    </row>
    <row r="135" spans="1:14" x14ac:dyDescent="0.25">
      <c r="A135"/>
      <c r="B135"/>
      <c r="C135"/>
      <c r="D135" s="106"/>
      <c r="E135" s="106"/>
      <c r="F135" s="106"/>
      <c r="G135" s="106"/>
      <c r="H135" s="106"/>
      <c r="J135" s="68">
        <f>IFERROR(VLOOKUP(A135,abr!A:H,8,0),0)</f>
        <v>0</v>
      </c>
      <c r="K135" s="70">
        <f t="shared" si="4"/>
        <v>0</v>
      </c>
      <c r="M135" s="1" t="e">
        <f>VLOOKUP(B135,Ref.!I:K,3,0)</f>
        <v>#N/A</v>
      </c>
      <c r="N135" s="1">
        <f t="shared" si="5"/>
        <v>0</v>
      </c>
    </row>
    <row r="136" spans="1:14" x14ac:dyDescent="0.25">
      <c r="A136"/>
      <c r="B136"/>
      <c r="C136"/>
      <c r="D136" s="106"/>
      <c r="E136" s="106"/>
      <c r="F136" s="106"/>
      <c r="G136" s="106"/>
      <c r="H136" s="106"/>
      <c r="J136" s="68">
        <f>IFERROR(VLOOKUP(A136,abr!A:H,8,0),0)</f>
        <v>0</v>
      </c>
      <c r="K136" s="70">
        <f t="shared" si="4"/>
        <v>0</v>
      </c>
      <c r="M136" s="1" t="e">
        <f>VLOOKUP(B136,Ref.!I:K,3,0)</f>
        <v>#N/A</v>
      </c>
      <c r="N136" s="1">
        <f t="shared" si="5"/>
        <v>0</v>
      </c>
    </row>
    <row r="137" spans="1:14" x14ac:dyDescent="0.25">
      <c r="A137"/>
      <c r="B137"/>
      <c r="C137"/>
      <c r="D137" s="106"/>
      <c r="E137" s="106"/>
      <c r="F137" s="106"/>
      <c r="G137" s="106"/>
      <c r="H137" s="106"/>
      <c r="J137" s="68">
        <f>IFERROR(VLOOKUP(A137,abr!A:H,8,0),0)</f>
        <v>0</v>
      </c>
      <c r="K137" s="70">
        <f t="shared" si="4"/>
        <v>0</v>
      </c>
      <c r="M137" s="1" t="e">
        <f>VLOOKUP(B137,Ref.!I:K,3,0)</f>
        <v>#N/A</v>
      </c>
      <c r="N137" s="1">
        <f t="shared" si="5"/>
        <v>0</v>
      </c>
    </row>
    <row r="138" spans="1:14" x14ac:dyDescent="0.25">
      <c r="A138"/>
      <c r="B138"/>
      <c r="C138"/>
      <c r="D138" s="106"/>
      <c r="E138" s="106"/>
      <c r="F138" s="106"/>
      <c r="G138" s="106"/>
      <c r="H138" s="106"/>
      <c r="J138" s="68">
        <f>IFERROR(VLOOKUP(A138,abr!A:H,8,0),0)</f>
        <v>0</v>
      </c>
      <c r="K138" s="70">
        <f t="shared" si="4"/>
        <v>0</v>
      </c>
      <c r="M138" s="1" t="e">
        <f>VLOOKUP(B138,Ref.!I:K,3,0)</f>
        <v>#N/A</v>
      </c>
      <c r="N138" s="1">
        <f t="shared" si="5"/>
        <v>0</v>
      </c>
    </row>
    <row r="139" spans="1:14" x14ac:dyDescent="0.25">
      <c r="A139"/>
      <c r="B139"/>
      <c r="C139"/>
      <c r="D139" s="106"/>
      <c r="E139" s="106"/>
      <c r="F139" s="106"/>
      <c r="G139" s="106"/>
      <c r="H139" s="106"/>
      <c r="J139" s="68">
        <f>IFERROR(VLOOKUP(A139,abr!A:H,8,0),0)</f>
        <v>0</v>
      </c>
      <c r="K139" s="70">
        <f t="shared" si="4"/>
        <v>0</v>
      </c>
      <c r="M139" s="1" t="e">
        <f>VLOOKUP(B139,Ref.!I:K,3,0)</f>
        <v>#N/A</v>
      </c>
      <c r="N139" s="1">
        <f t="shared" si="5"/>
        <v>0</v>
      </c>
    </row>
    <row r="140" spans="1:14" x14ac:dyDescent="0.25">
      <c r="A140"/>
      <c r="B140"/>
      <c r="C140"/>
      <c r="D140" s="106"/>
      <c r="E140" s="106"/>
      <c r="F140" s="106"/>
      <c r="G140" s="106"/>
      <c r="H140" s="106"/>
      <c r="J140" s="68">
        <f>IFERROR(VLOOKUP(A140,abr!A:H,8,0),0)</f>
        <v>0</v>
      </c>
      <c r="K140" s="70">
        <f t="shared" si="4"/>
        <v>0</v>
      </c>
      <c r="M140" s="1" t="e">
        <f>VLOOKUP(B140,Ref.!I:K,3,0)</f>
        <v>#N/A</v>
      </c>
      <c r="N140" s="1">
        <f t="shared" si="5"/>
        <v>0</v>
      </c>
    </row>
    <row r="141" spans="1:14" x14ac:dyDescent="0.25">
      <c r="A141"/>
      <c r="B141"/>
      <c r="C141"/>
      <c r="D141" s="106"/>
      <c r="E141" s="106"/>
      <c r="F141" s="106"/>
      <c r="G141" s="106"/>
      <c r="H141" s="106"/>
      <c r="J141" s="68">
        <f>IFERROR(VLOOKUP(A141,abr!A:H,8,0),0)</f>
        <v>0</v>
      </c>
      <c r="K141" s="70">
        <f t="shared" si="4"/>
        <v>0</v>
      </c>
      <c r="M141" s="1" t="e">
        <f>VLOOKUP(B141,Ref.!I:K,3,0)</f>
        <v>#N/A</v>
      </c>
      <c r="N141" s="1">
        <f t="shared" si="5"/>
        <v>0</v>
      </c>
    </row>
    <row r="142" spans="1:14" x14ac:dyDescent="0.25">
      <c r="A142"/>
      <c r="B142"/>
      <c r="C142"/>
      <c r="D142" s="106"/>
      <c r="E142" s="106"/>
      <c r="F142" s="106"/>
      <c r="G142" s="106"/>
      <c r="H142" s="106"/>
      <c r="J142" s="68">
        <f>IFERROR(VLOOKUP(A142,abr!A:H,8,0),0)</f>
        <v>0</v>
      </c>
      <c r="K142" s="70">
        <f t="shared" si="4"/>
        <v>0</v>
      </c>
      <c r="M142" s="1" t="e">
        <f>VLOOKUP(B142,Ref.!I:K,3,0)</f>
        <v>#N/A</v>
      </c>
      <c r="N142" s="1">
        <f t="shared" si="5"/>
        <v>0</v>
      </c>
    </row>
    <row r="143" spans="1:14" x14ac:dyDescent="0.25">
      <c r="A143"/>
      <c r="B143"/>
      <c r="C143"/>
      <c r="D143" s="106"/>
      <c r="E143" s="106"/>
      <c r="F143" s="106"/>
      <c r="G143" s="106"/>
      <c r="H143" s="106"/>
      <c r="J143" s="68">
        <f>IFERROR(VLOOKUP(A143,abr!A:H,8,0),0)</f>
        <v>0</v>
      </c>
      <c r="K143" s="70">
        <f t="shared" si="4"/>
        <v>0</v>
      </c>
      <c r="M143" s="1" t="e">
        <f>VLOOKUP(B143,Ref.!I:K,3,0)</f>
        <v>#N/A</v>
      </c>
      <c r="N143" s="1">
        <f t="shared" si="5"/>
        <v>0</v>
      </c>
    </row>
    <row r="144" spans="1:14" x14ac:dyDescent="0.25">
      <c r="A144"/>
      <c r="B144"/>
      <c r="C144"/>
      <c r="D144" s="106"/>
      <c r="E144" s="106"/>
      <c r="F144" s="106"/>
      <c r="G144" s="106"/>
      <c r="H144" s="106"/>
      <c r="J144" s="68">
        <f>IFERROR(VLOOKUP(A144,abr!A:H,8,0),0)</f>
        <v>0</v>
      </c>
      <c r="K144" s="70">
        <f t="shared" si="4"/>
        <v>0</v>
      </c>
      <c r="M144" s="1" t="e">
        <f>VLOOKUP(B144,Ref.!I:K,3,0)</f>
        <v>#N/A</v>
      </c>
      <c r="N144" s="1">
        <f t="shared" si="5"/>
        <v>0</v>
      </c>
    </row>
    <row r="145" spans="1:14" x14ac:dyDescent="0.25">
      <c r="A145"/>
      <c r="B145"/>
      <c r="C145"/>
      <c r="D145" s="106"/>
      <c r="E145" s="106"/>
      <c r="F145" s="106"/>
      <c r="G145" s="106"/>
      <c r="H145" s="106"/>
      <c r="J145" s="68">
        <f>IFERROR(VLOOKUP(A145,abr!A:H,8,0),0)</f>
        <v>0</v>
      </c>
      <c r="K145" s="70">
        <f t="shared" si="4"/>
        <v>0</v>
      </c>
      <c r="M145" s="1" t="e">
        <f>VLOOKUP(B145,Ref.!I:K,3,0)</f>
        <v>#N/A</v>
      </c>
      <c r="N145" s="1">
        <f t="shared" si="5"/>
        <v>0</v>
      </c>
    </row>
    <row r="146" spans="1:14" x14ac:dyDescent="0.25">
      <c r="A146"/>
      <c r="B146"/>
      <c r="C146"/>
      <c r="D146" s="106"/>
      <c r="E146" s="106"/>
      <c r="F146" s="106"/>
      <c r="G146" s="106"/>
      <c r="H146" s="106"/>
      <c r="J146" s="68">
        <f>IFERROR(VLOOKUP(A146,abr!A:H,8,0),0)</f>
        <v>0</v>
      </c>
      <c r="K146" s="70">
        <f t="shared" si="4"/>
        <v>0</v>
      </c>
      <c r="M146" s="1" t="e">
        <f>VLOOKUP(B146,Ref.!I:K,3,0)</f>
        <v>#N/A</v>
      </c>
      <c r="N146" s="1">
        <f t="shared" si="5"/>
        <v>0</v>
      </c>
    </row>
    <row r="147" spans="1:14" x14ac:dyDescent="0.25">
      <c r="A147"/>
      <c r="B147"/>
      <c r="C147"/>
      <c r="D147" s="106"/>
      <c r="E147" s="106"/>
      <c r="F147" s="106"/>
      <c r="G147" s="106"/>
      <c r="H147" s="106"/>
      <c r="J147" s="68">
        <f>IFERROR(VLOOKUP(A147,abr!A:H,8,0),0)</f>
        <v>0</v>
      </c>
      <c r="K147" s="70">
        <f t="shared" si="4"/>
        <v>0</v>
      </c>
      <c r="M147" s="1" t="e">
        <f>VLOOKUP(B147,Ref.!I:K,3,0)</f>
        <v>#N/A</v>
      </c>
      <c r="N147" s="1">
        <f t="shared" si="5"/>
        <v>0</v>
      </c>
    </row>
    <row r="148" spans="1:14" x14ac:dyDescent="0.25">
      <c r="A148"/>
      <c r="B148"/>
      <c r="C148"/>
      <c r="D148" s="106"/>
      <c r="E148" s="106"/>
      <c r="F148" s="106"/>
      <c r="G148" s="106"/>
      <c r="H148" s="106"/>
      <c r="J148" s="68">
        <f>IFERROR(VLOOKUP(A148,abr!A:H,8,0),0)</f>
        <v>0</v>
      </c>
      <c r="K148" s="70">
        <f t="shared" si="4"/>
        <v>0</v>
      </c>
      <c r="M148" s="1" t="e">
        <f>VLOOKUP(B148,Ref.!I:K,3,0)</f>
        <v>#N/A</v>
      </c>
      <c r="N148" s="1">
        <f t="shared" si="5"/>
        <v>0</v>
      </c>
    </row>
    <row r="149" spans="1:14" x14ac:dyDescent="0.25">
      <c r="A149"/>
      <c r="B149"/>
      <c r="C149"/>
      <c r="D149" s="106"/>
      <c r="E149" s="106"/>
      <c r="F149" s="106"/>
      <c r="G149" s="106"/>
      <c r="H149" s="106"/>
      <c r="J149" s="68">
        <f>IFERROR(VLOOKUP(A149,abr!A:H,8,0),0)</f>
        <v>0</v>
      </c>
      <c r="K149" s="70">
        <f t="shared" si="4"/>
        <v>0</v>
      </c>
      <c r="M149" s="1" t="e">
        <f>VLOOKUP(B149,Ref.!I:K,3,0)</f>
        <v>#N/A</v>
      </c>
      <c r="N149" s="1">
        <f t="shared" si="5"/>
        <v>0</v>
      </c>
    </row>
    <row r="150" spans="1:14" x14ac:dyDescent="0.25">
      <c r="A150"/>
      <c r="B150"/>
      <c r="C150"/>
      <c r="D150" s="106"/>
      <c r="E150" s="106"/>
      <c r="F150" s="106"/>
      <c r="G150" s="106"/>
      <c r="H150" s="106"/>
      <c r="J150" s="68">
        <f>IFERROR(VLOOKUP(A150,abr!A:H,8,0),0)</f>
        <v>0</v>
      </c>
      <c r="K150" s="70">
        <f t="shared" si="4"/>
        <v>0</v>
      </c>
      <c r="M150" s="1" t="e">
        <f>VLOOKUP(B150,Ref.!I:K,3,0)</f>
        <v>#N/A</v>
      </c>
      <c r="N150" s="1">
        <f t="shared" si="5"/>
        <v>0</v>
      </c>
    </row>
    <row r="151" spans="1:14" x14ac:dyDescent="0.25">
      <c r="A151"/>
      <c r="B151"/>
      <c r="C151"/>
      <c r="D151" s="106"/>
      <c r="E151" s="106"/>
      <c r="F151" s="106"/>
      <c r="G151" s="106"/>
      <c r="H151" s="106"/>
      <c r="J151" s="68">
        <f>IFERROR(VLOOKUP(A151,abr!A:H,8,0),0)</f>
        <v>0</v>
      </c>
      <c r="K151" s="70">
        <f t="shared" si="4"/>
        <v>0</v>
      </c>
      <c r="M151" s="1" t="e">
        <f>VLOOKUP(B151,Ref.!I:K,3,0)</f>
        <v>#N/A</v>
      </c>
      <c r="N151" s="1">
        <f t="shared" si="5"/>
        <v>0</v>
      </c>
    </row>
    <row r="152" spans="1:14" x14ac:dyDescent="0.25">
      <c r="A152"/>
      <c r="B152"/>
      <c r="C152"/>
      <c r="D152" s="106"/>
      <c r="E152" s="106"/>
      <c r="F152" s="106"/>
      <c r="G152" s="106"/>
      <c r="H152" s="106"/>
      <c r="J152" s="68">
        <f>IFERROR(VLOOKUP(A152,abr!A:H,8,0),0)</f>
        <v>0</v>
      </c>
      <c r="K152" s="70">
        <f t="shared" si="4"/>
        <v>0</v>
      </c>
      <c r="M152" s="1" t="e">
        <f>VLOOKUP(B152,Ref.!I:K,3,0)</f>
        <v>#N/A</v>
      </c>
      <c r="N152" s="1">
        <f t="shared" si="5"/>
        <v>0</v>
      </c>
    </row>
    <row r="153" spans="1:14" x14ac:dyDescent="0.25">
      <c r="A153"/>
      <c r="B153"/>
      <c r="C153"/>
      <c r="D153" s="106"/>
      <c r="E153" s="106"/>
      <c r="F153" s="106"/>
      <c r="G153" s="106"/>
      <c r="H153" s="106"/>
      <c r="J153" s="68">
        <f>IFERROR(VLOOKUP(A153,abr!A:H,8,0),0)</f>
        <v>0</v>
      </c>
      <c r="K153" s="70">
        <f t="shared" si="4"/>
        <v>0</v>
      </c>
      <c r="M153" s="1" t="e">
        <f>VLOOKUP(B153,Ref.!I:K,3,0)</f>
        <v>#N/A</v>
      </c>
      <c r="N153" s="1">
        <f t="shared" si="5"/>
        <v>0</v>
      </c>
    </row>
    <row r="154" spans="1:14" x14ac:dyDescent="0.25">
      <c r="A154"/>
      <c r="B154"/>
      <c r="C154"/>
      <c r="D154" s="106"/>
      <c r="E154" s="106"/>
      <c r="F154" s="106"/>
      <c r="G154" s="106"/>
      <c r="H154" s="106"/>
      <c r="J154" s="68">
        <f>IFERROR(VLOOKUP(A154,abr!A:H,8,0),0)</f>
        <v>0</v>
      </c>
      <c r="K154" s="70">
        <f t="shared" si="4"/>
        <v>0</v>
      </c>
      <c r="M154" s="1" t="e">
        <f>VLOOKUP(B154,Ref.!I:K,3,0)</f>
        <v>#N/A</v>
      </c>
      <c r="N154" s="1">
        <f t="shared" si="5"/>
        <v>0</v>
      </c>
    </row>
    <row r="155" spans="1:14" x14ac:dyDescent="0.25">
      <c r="A155"/>
      <c r="B155"/>
      <c r="C155"/>
      <c r="D155" s="106"/>
      <c r="E155" s="106"/>
      <c r="F155" s="106"/>
      <c r="G155" s="106"/>
      <c r="H155" s="106"/>
      <c r="J155" s="68">
        <f>IFERROR(VLOOKUP(A155,abr!A:H,8,0),0)</f>
        <v>0</v>
      </c>
      <c r="K155" s="70">
        <f t="shared" si="4"/>
        <v>0</v>
      </c>
      <c r="M155" s="1" t="e">
        <f>VLOOKUP(B155,Ref.!I:K,3,0)</f>
        <v>#N/A</v>
      </c>
      <c r="N155" s="1">
        <f t="shared" si="5"/>
        <v>0</v>
      </c>
    </row>
    <row r="156" spans="1:14" x14ac:dyDescent="0.25">
      <c r="A156"/>
      <c r="B156"/>
      <c r="C156"/>
      <c r="D156" s="106"/>
      <c r="E156" s="106"/>
      <c r="F156" s="106"/>
      <c r="G156" s="106"/>
      <c r="H156" s="106"/>
      <c r="J156" s="68">
        <f>IFERROR(VLOOKUP(A156,abr!A:H,8,0),0)</f>
        <v>0</v>
      </c>
      <c r="K156" s="70">
        <f t="shared" si="4"/>
        <v>0</v>
      </c>
      <c r="M156" s="1" t="e">
        <f>VLOOKUP(B156,Ref.!I:K,3,0)</f>
        <v>#N/A</v>
      </c>
      <c r="N156" s="1">
        <f t="shared" si="5"/>
        <v>0</v>
      </c>
    </row>
    <row r="157" spans="1:14" x14ac:dyDescent="0.25">
      <c r="A157"/>
      <c r="B157"/>
      <c r="C157"/>
      <c r="D157" s="106"/>
      <c r="E157" s="106"/>
      <c r="F157" s="106"/>
      <c r="G157" s="106"/>
      <c r="H157" s="106"/>
      <c r="J157" s="68">
        <f>IFERROR(VLOOKUP(A157,abr!A:H,8,0),0)</f>
        <v>0</v>
      </c>
      <c r="K157" s="70">
        <f t="shared" si="4"/>
        <v>0</v>
      </c>
      <c r="M157" s="1" t="e">
        <f>VLOOKUP(B157,Ref.!I:K,3,0)</f>
        <v>#N/A</v>
      </c>
      <c r="N157" s="1">
        <f t="shared" si="5"/>
        <v>0</v>
      </c>
    </row>
    <row r="158" spans="1:14" x14ac:dyDescent="0.25">
      <c r="A158"/>
      <c r="B158"/>
      <c r="C158"/>
      <c r="D158" s="106"/>
      <c r="E158" s="106"/>
      <c r="F158" s="106"/>
      <c r="G158" s="106"/>
      <c r="H158" s="106"/>
      <c r="J158" s="68">
        <f>IFERROR(VLOOKUP(A158,abr!A:H,8,0),0)</f>
        <v>0</v>
      </c>
      <c r="K158" s="70">
        <f t="shared" si="4"/>
        <v>0</v>
      </c>
      <c r="M158" s="1" t="e">
        <f>VLOOKUP(B158,Ref.!I:K,3,0)</f>
        <v>#N/A</v>
      </c>
      <c r="N158" s="1">
        <f t="shared" si="5"/>
        <v>0</v>
      </c>
    </row>
    <row r="159" spans="1:14" x14ac:dyDescent="0.25">
      <c r="A159"/>
      <c r="B159"/>
      <c r="C159"/>
      <c r="D159" s="106"/>
      <c r="E159" s="106"/>
      <c r="F159" s="106"/>
      <c r="G159" s="106"/>
      <c r="H159" s="106"/>
      <c r="J159" s="68">
        <f>IFERROR(VLOOKUP(A159,abr!A:H,8,0),0)</f>
        <v>0</v>
      </c>
      <c r="K159" s="70">
        <f t="shared" si="4"/>
        <v>0</v>
      </c>
      <c r="M159" s="1" t="e">
        <f>VLOOKUP(B159,Ref.!I:K,3,0)</f>
        <v>#N/A</v>
      </c>
      <c r="N159" s="1">
        <f t="shared" si="5"/>
        <v>0</v>
      </c>
    </row>
    <row r="160" spans="1:14" x14ac:dyDescent="0.25">
      <c r="A160"/>
      <c r="B160"/>
      <c r="C160"/>
      <c r="D160" s="106"/>
      <c r="E160" s="106"/>
      <c r="F160" s="106"/>
      <c r="G160" s="106"/>
      <c r="H160" s="106"/>
      <c r="J160" s="68">
        <f>IFERROR(VLOOKUP(A160,abr!A:H,8,0),0)</f>
        <v>0</v>
      </c>
      <c r="K160" s="70">
        <f t="shared" si="4"/>
        <v>0</v>
      </c>
      <c r="M160" s="1" t="e">
        <f>VLOOKUP(B160,Ref.!I:K,3,0)</f>
        <v>#N/A</v>
      </c>
      <c r="N160" s="1">
        <f t="shared" si="5"/>
        <v>0</v>
      </c>
    </row>
    <row r="161" spans="1:14" x14ac:dyDescent="0.25">
      <c r="A161"/>
      <c r="B161"/>
      <c r="C161"/>
      <c r="D161" s="106"/>
      <c r="E161" s="106"/>
      <c r="F161" s="106"/>
      <c r="G161" s="106"/>
      <c r="H161" s="106"/>
      <c r="J161" s="68">
        <f>IFERROR(VLOOKUP(A161,abr!A:H,8,0),0)</f>
        <v>0</v>
      </c>
      <c r="K161" s="70">
        <f t="shared" si="4"/>
        <v>0</v>
      </c>
      <c r="M161" s="1" t="e">
        <f>VLOOKUP(B161,Ref.!I:K,3,0)</f>
        <v>#N/A</v>
      </c>
      <c r="N161" s="1">
        <f t="shared" si="5"/>
        <v>0</v>
      </c>
    </row>
    <row r="162" spans="1:14" x14ac:dyDescent="0.25">
      <c r="A162"/>
      <c r="B162"/>
      <c r="C162"/>
      <c r="D162" s="106"/>
      <c r="E162" s="106"/>
      <c r="F162" s="106"/>
      <c r="G162" s="106"/>
      <c r="H162" s="106"/>
      <c r="J162" s="68">
        <f>IFERROR(VLOOKUP(A162,abr!A:H,8,0),0)</f>
        <v>0</v>
      </c>
      <c r="K162" s="70">
        <f t="shared" si="4"/>
        <v>0</v>
      </c>
      <c r="M162" s="1" t="e">
        <f>VLOOKUP(B162,Ref.!I:K,3,0)</f>
        <v>#N/A</v>
      </c>
      <c r="N162" s="1">
        <f t="shared" si="5"/>
        <v>0</v>
      </c>
    </row>
    <row r="163" spans="1:14" x14ac:dyDescent="0.25">
      <c r="A163"/>
      <c r="B163"/>
      <c r="C163"/>
      <c r="D163" s="106"/>
      <c r="E163" s="106"/>
      <c r="F163" s="106"/>
      <c r="G163" s="106"/>
      <c r="H163" s="106"/>
      <c r="J163" s="68">
        <f>IFERROR(VLOOKUP(A163,abr!A:H,8,0),0)</f>
        <v>0</v>
      </c>
      <c r="K163" s="70">
        <f t="shared" si="4"/>
        <v>0</v>
      </c>
      <c r="M163" s="1" t="e">
        <f>VLOOKUP(B163,Ref.!I:K,3,0)</f>
        <v>#N/A</v>
      </c>
      <c r="N163" s="1">
        <f t="shared" si="5"/>
        <v>0</v>
      </c>
    </row>
    <row r="164" spans="1:14" x14ac:dyDescent="0.25">
      <c r="A164"/>
      <c r="B164"/>
      <c r="C164"/>
      <c r="D164" s="106"/>
      <c r="E164" s="106"/>
      <c r="F164" s="106"/>
      <c r="G164" s="106"/>
      <c r="H164" s="106"/>
      <c r="J164" s="68">
        <f>IFERROR(VLOOKUP(A164,abr!A:H,8,0),0)</f>
        <v>0</v>
      </c>
      <c r="K164" s="70">
        <f t="shared" si="4"/>
        <v>0</v>
      </c>
      <c r="M164" s="1" t="e">
        <f>VLOOKUP(B164,Ref.!I:K,3,0)</f>
        <v>#N/A</v>
      </c>
      <c r="N164" s="1">
        <f t="shared" si="5"/>
        <v>0</v>
      </c>
    </row>
    <row r="165" spans="1:14" x14ac:dyDescent="0.25">
      <c r="A165"/>
      <c r="B165"/>
      <c r="C165"/>
      <c r="D165" s="106"/>
      <c r="E165" s="106"/>
      <c r="F165" s="106"/>
      <c r="G165" s="106"/>
      <c r="H165" s="106"/>
      <c r="J165" s="68">
        <f>IFERROR(VLOOKUP(A165,abr!A:H,8,0),0)</f>
        <v>0</v>
      </c>
      <c r="K165" s="70">
        <f t="shared" si="4"/>
        <v>0</v>
      </c>
      <c r="M165" s="1" t="e">
        <f>VLOOKUP(B165,Ref.!I:K,3,0)</f>
        <v>#N/A</v>
      </c>
      <c r="N165" s="1">
        <f t="shared" si="5"/>
        <v>0</v>
      </c>
    </row>
    <row r="166" spans="1:14" x14ac:dyDescent="0.25">
      <c r="A166"/>
      <c r="B166"/>
      <c r="C166"/>
      <c r="D166" s="106"/>
      <c r="E166" s="106"/>
      <c r="F166" s="106"/>
      <c r="G166" s="106"/>
      <c r="H166" s="106"/>
      <c r="J166" s="68">
        <f>IFERROR(VLOOKUP(A166,abr!A:H,8,0),0)</f>
        <v>0</v>
      </c>
      <c r="K166" s="70">
        <f t="shared" si="4"/>
        <v>0</v>
      </c>
      <c r="M166" s="1" t="e">
        <f>VLOOKUP(B166,Ref.!I:K,3,0)</f>
        <v>#N/A</v>
      </c>
      <c r="N166" s="1">
        <f t="shared" si="5"/>
        <v>0</v>
      </c>
    </row>
    <row r="167" spans="1:14" x14ac:dyDescent="0.25">
      <c r="A167"/>
      <c r="B167"/>
      <c r="C167"/>
      <c r="D167" s="106"/>
      <c r="E167" s="106"/>
      <c r="F167" s="106"/>
      <c r="G167" s="106"/>
      <c r="H167" s="106"/>
      <c r="J167" s="68">
        <f>IFERROR(VLOOKUP(A167,abr!A:H,8,0),0)</f>
        <v>0</v>
      </c>
      <c r="K167" s="70">
        <f t="shared" si="4"/>
        <v>0</v>
      </c>
      <c r="M167" s="1" t="e">
        <f>VLOOKUP(B167,Ref.!I:K,3,0)</f>
        <v>#N/A</v>
      </c>
      <c r="N167" s="1">
        <f t="shared" si="5"/>
        <v>0</v>
      </c>
    </row>
    <row r="168" spans="1:14" x14ac:dyDescent="0.25">
      <c r="A168"/>
      <c r="B168"/>
      <c r="C168"/>
      <c r="D168" s="106"/>
      <c r="E168" s="106"/>
      <c r="F168" s="106"/>
      <c r="G168" s="106"/>
      <c r="H168" s="106"/>
      <c r="J168" s="68">
        <f>IFERROR(VLOOKUP(A168,abr!A:H,8,0),0)</f>
        <v>0</v>
      </c>
      <c r="K168" s="70">
        <f t="shared" si="4"/>
        <v>0</v>
      </c>
      <c r="M168" s="1" t="e">
        <f>VLOOKUP(B168,Ref.!I:K,3,0)</f>
        <v>#N/A</v>
      </c>
      <c r="N168" s="1">
        <f t="shared" si="5"/>
        <v>0</v>
      </c>
    </row>
    <row r="169" spans="1:14" x14ac:dyDescent="0.25">
      <c r="A169"/>
      <c r="B169"/>
      <c r="C169"/>
      <c r="D169" s="106"/>
      <c r="E169" s="106"/>
      <c r="F169" s="106"/>
      <c r="G169" s="106"/>
      <c r="H169" s="106"/>
      <c r="J169" s="68">
        <f>IFERROR(VLOOKUP(A169,abr!A:H,8,0),0)</f>
        <v>0</v>
      </c>
      <c r="K169" s="70">
        <f t="shared" si="4"/>
        <v>0</v>
      </c>
      <c r="M169" s="1" t="e">
        <f>VLOOKUP(B169,Ref.!I:K,3,0)</f>
        <v>#N/A</v>
      </c>
      <c r="N169" s="1">
        <f t="shared" si="5"/>
        <v>0</v>
      </c>
    </row>
    <row r="170" spans="1:14" x14ac:dyDescent="0.25">
      <c r="A170"/>
      <c r="B170"/>
      <c r="C170"/>
      <c r="D170" s="106"/>
      <c r="E170" s="106"/>
      <c r="F170" s="106"/>
      <c r="G170" s="106"/>
      <c r="H170" s="106"/>
      <c r="J170" s="68">
        <f>IFERROR(VLOOKUP(A170,abr!A:H,8,0),0)</f>
        <v>0</v>
      </c>
      <c r="K170" s="70">
        <f t="shared" si="4"/>
        <v>0</v>
      </c>
      <c r="M170" s="1" t="e">
        <f>VLOOKUP(B170,Ref.!I:K,3,0)</f>
        <v>#N/A</v>
      </c>
      <c r="N170" s="1">
        <f t="shared" si="5"/>
        <v>0</v>
      </c>
    </row>
    <row r="171" spans="1:14" x14ac:dyDescent="0.25">
      <c r="A171"/>
      <c r="B171"/>
      <c r="C171"/>
      <c r="D171" s="106"/>
      <c r="E171" s="106"/>
      <c r="F171" s="106"/>
      <c r="G171" s="106"/>
      <c r="H171" s="106"/>
      <c r="J171" s="68">
        <f>IFERROR(VLOOKUP(A171,abr!A:H,8,0),0)</f>
        <v>0</v>
      </c>
      <c r="K171" s="70">
        <f t="shared" si="4"/>
        <v>0</v>
      </c>
      <c r="M171" s="1" t="e">
        <f>VLOOKUP(B171,Ref.!I:K,3,0)</f>
        <v>#N/A</v>
      </c>
      <c r="N171" s="1">
        <f t="shared" si="5"/>
        <v>0</v>
      </c>
    </row>
    <row r="172" spans="1:14" x14ac:dyDescent="0.25">
      <c r="A172"/>
      <c r="B172"/>
      <c r="C172"/>
      <c r="D172" s="106"/>
      <c r="E172" s="106"/>
      <c r="F172" s="106"/>
      <c r="G172" s="106"/>
      <c r="H172" s="106"/>
      <c r="J172" s="68">
        <f>IFERROR(VLOOKUP(A172,abr!A:H,8,0),0)</f>
        <v>0</v>
      </c>
      <c r="K172" s="70">
        <f t="shared" si="4"/>
        <v>0</v>
      </c>
      <c r="M172" s="1" t="e">
        <f>VLOOKUP(B172,Ref.!I:K,3,0)</f>
        <v>#N/A</v>
      </c>
      <c r="N172" s="1">
        <f t="shared" si="5"/>
        <v>0</v>
      </c>
    </row>
    <row r="173" spans="1:14" x14ac:dyDescent="0.25">
      <c r="A173"/>
      <c r="B173"/>
      <c r="C173"/>
      <c r="D173" s="106"/>
      <c r="E173" s="106"/>
      <c r="F173" s="106"/>
      <c r="G173" s="106"/>
      <c r="H173" s="106"/>
      <c r="J173" s="68">
        <f>IFERROR(VLOOKUP(A173,abr!A:H,8,0),0)</f>
        <v>0</v>
      </c>
      <c r="K173" s="70">
        <f t="shared" si="4"/>
        <v>0</v>
      </c>
      <c r="M173" s="1" t="e">
        <f>VLOOKUP(B173,Ref.!I:K,3,0)</f>
        <v>#N/A</v>
      </c>
      <c r="N173" s="1">
        <f t="shared" si="5"/>
        <v>0</v>
      </c>
    </row>
    <row r="174" spans="1:14" x14ac:dyDescent="0.25">
      <c r="A174"/>
      <c r="B174"/>
      <c r="C174"/>
      <c r="D174" s="106"/>
      <c r="E174" s="106"/>
      <c r="F174" s="106"/>
      <c r="G174" s="106"/>
      <c r="H174" s="106"/>
      <c r="J174" s="68">
        <f>IFERROR(VLOOKUP(A174,abr!A:H,8,0),0)</f>
        <v>0</v>
      </c>
      <c r="K174" s="70">
        <f t="shared" si="4"/>
        <v>0</v>
      </c>
      <c r="M174" s="1" t="e">
        <f>VLOOKUP(B174,Ref.!I:K,3,0)</f>
        <v>#N/A</v>
      </c>
      <c r="N174" s="1">
        <f t="shared" si="5"/>
        <v>0</v>
      </c>
    </row>
    <row r="175" spans="1:14" x14ac:dyDescent="0.25">
      <c r="A175"/>
      <c r="B175"/>
      <c r="C175"/>
      <c r="D175" s="106"/>
      <c r="E175" s="106"/>
      <c r="F175" s="106"/>
      <c r="G175" s="106"/>
      <c r="H175" s="106"/>
      <c r="J175" s="68">
        <f>IFERROR(VLOOKUP(A175,abr!A:H,8,0),0)</f>
        <v>0</v>
      </c>
      <c r="K175" s="70">
        <f t="shared" si="4"/>
        <v>0</v>
      </c>
      <c r="M175" s="1" t="e">
        <f>VLOOKUP(B175,Ref.!I:K,3,0)</f>
        <v>#N/A</v>
      </c>
      <c r="N175" s="1">
        <f t="shared" si="5"/>
        <v>0</v>
      </c>
    </row>
    <row r="176" spans="1:14" x14ac:dyDescent="0.25">
      <c r="A176"/>
      <c r="B176"/>
      <c r="C176"/>
      <c r="D176" s="106"/>
      <c r="E176" s="106"/>
      <c r="F176" s="106"/>
      <c r="G176" s="106"/>
      <c r="H176" s="106"/>
      <c r="J176" s="68">
        <f>IFERROR(VLOOKUP(A176,abr!A:H,8,0),0)</f>
        <v>0</v>
      </c>
      <c r="K176" s="70">
        <f t="shared" si="4"/>
        <v>0</v>
      </c>
      <c r="M176" s="1" t="e">
        <f>VLOOKUP(B176,Ref.!I:K,3,0)</f>
        <v>#N/A</v>
      </c>
      <c r="N176" s="1">
        <f t="shared" si="5"/>
        <v>0</v>
      </c>
    </row>
    <row r="177" spans="1:14" x14ac:dyDescent="0.25">
      <c r="A177"/>
      <c r="B177"/>
      <c r="C177"/>
      <c r="D177" s="106"/>
      <c r="E177" s="106"/>
      <c r="F177" s="106"/>
      <c r="G177" s="106"/>
      <c r="H177" s="106"/>
      <c r="J177" s="68">
        <f>IFERROR(VLOOKUP(A177,abr!A:H,8,0),0)</f>
        <v>0</v>
      </c>
      <c r="K177" s="70">
        <f t="shared" si="4"/>
        <v>0</v>
      </c>
      <c r="M177" s="1" t="e">
        <f>VLOOKUP(B177,Ref.!I:K,3,0)</f>
        <v>#N/A</v>
      </c>
      <c r="N177" s="1">
        <f t="shared" si="5"/>
        <v>0</v>
      </c>
    </row>
    <row r="178" spans="1:14" x14ac:dyDescent="0.25">
      <c r="A178"/>
      <c r="B178"/>
      <c r="C178"/>
      <c r="D178" s="106"/>
      <c r="E178" s="106"/>
      <c r="F178" s="106"/>
      <c r="G178" s="106"/>
      <c r="H178" s="106"/>
      <c r="J178" s="68">
        <f>IFERROR(VLOOKUP(A178,abr!A:H,8,0),0)</f>
        <v>0</v>
      </c>
      <c r="K178" s="70">
        <f t="shared" si="4"/>
        <v>0</v>
      </c>
      <c r="M178" s="1" t="e">
        <f>VLOOKUP(B178,Ref.!I:K,3,0)</f>
        <v>#N/A</v>
      </c>
      <c r="N178" s="1">
        <f t="shared" si="5"/>
        <v>0</v>
      </c>
    </row>
    <row r="179" spans="1:14" x14ac:dyDescent="0.25">
      <c r="A179"/>
      <c r="B179"/>
      <c r="C179"/>
      <c r="D179" s="106"/>
      <c r="E179" s="106"/>
      <c r="F179" s="106"/>
      <c r="G179" s="106"/>
      <c r="H179" s="106"/>
      <c r="J179" s="68">
        <f>IFERROR(VLOOKUP(A179,abr!A:H,8,0),0)</f>
        <v>0</v>
      </c>
      <c r="K179" s="70">
        <f t="shared" si="4"/>
        <v>0</v>
      </c>
      <c r="M179" s="1" t="e">
        <f>VLOOKUP(B179,Ref.!I:K,3,0)</f>
        <v>#N/A</v>
      </c>
      <c r="N179" s="1">
        <f t="shared" si="5"/>
        <v>0</v>
      </c>
    </row>
    <row r="180" spans="1:14" x14ac:dyDescent="0.25">
      <c r="A180"/>
      <c r="B180"/>
      <c r="C180"/>
      <c r="D180" s="106"/>
      <c r="E180" s="106"/>
      <c r="F180" s="106"/>
      <c r="G180" s="106"/>
      <c r="H180" s="106"/>
      <c r="J180" s="68">
        <f>IFERROR(VLOOKUP(A180,abr!A:H,8,0),0)</f>
        <v>0</v>
      </c>
      <c r="K180" s="70">
        <f t="shared" si="4"/>
        <v>0</v>
      </c>
      <c r="M180" s="1" t="e">
        <f>VLOOKUP(B180,Ref.!I:K,3,0)</f>
        <v>#N/A</v>
      </c>
      <c r="N180" s="1">
        <f t="shared" si="5"/>
        <v>0</v>
      </c>
    </row>
    <row r="181" spans="1:14" x14ac:dyDescent="0.25">
      <c r="A181"/>
      <c r="B181"/>
      <c r="C181"/>
      <c r="D181" s="106"/>
      <c r="E181" s="106"/>
      <c r="F181" s="106"/>
      <c r="G181" s="106"/>
      <c r="H181" s="106"/>
      <c r="J181" s="68">
        <f>IFERROR(VLOOKUP(A181,abr!A:H,8,0),0)</f>
        <v>0</v>
      </c>
      <c r="K181" s="70">
        <f t="shared" si="4"/>
        <v>0</v>
      </c>
      <c r="M181" s="1" t="e">
        <f>VLOOKUP(B181,Ref.!I:K,3,0)</f>
        <v>#N/A</v>
      </c>
      <c r="N181" s="1">
        <f t="shared" si="5"/>
        <v>0</v>
      </c>
    </row>
    <row r="182" spans="1:14" x14ac:dyDescent="0.25">
      <c r="A182"/>
      <c r="B182"/>
      <c r="C182"/>
      <c r="D182" s="106"/>
      <c r="E182" s="106"/>
      <c r="F182" s="106"/>
      <c r="G182" s="106"/>
      <c r="H182" s="106"/>
      <c r="J182" s="68">
        <f>IFERROR(VLOOKUP(A182,abr!A:H,8,0),0)</f>
        <v>0</v>
      </c>
      <c r="K182" s="70">
        <f t="shared" si="4"/>
        <v>0</v>
      </c>
      <c r="M182" s="1" t="e">
        <f>VLOOKUP(B182,Ref.!I:K,3,0)</f>
        <v>#N/A</v>
      </c>
      <c r="N182" s="1">
        <f t="shared" si="5"/>
        <v>0</v>
      </c>
    </row>
    <row r="183" spans="1:14" x14ac:dyDescent="0.25">
      <c r="A183"/>
      <c r="B183"/>
      <c r="C183"/>
      <c r="D183" s="106"/>
      <c r="E183" s="106"/>
      <c r="F183" s="106"/>
      <c r="G183" s="106"/>
      <c r="H183" s="106"/>
      <c r="J183" s="68">
        <f>IFERROR(VLOOKUP(A183,abr!A:H,8,0),0)</f>
        <v>0</v>
      </c>
      <c r="K183" s="70">
        <f t="shared" si="4"/>
        <v>0</v>
      </c>
      <c r="M183" s="1" t="e">
        <f>VLOOKUP(B183,Ref.!I:K,3,0)</f>
        <v>#N/A</v>
      </c>
      <c r="N183" s="1">
        <f t="shared" si="5"/>
        <v>0</v>
      </c>
    </row>
    <row r="184" spans="1:14" x14ac:dyDescent="0.25">
      <c r="A184"/>
      <c r="B184"/>
      <c r="C184"/>
      <c r="D184" s="106"/>
      <c r="E184" s="106"/>
      <c r="F184" s="106"/>
      <c r="G184" s="106"/>
      <c r="H184" s="106"/>
      <c r="J184" s="68">
        <f>IFERROR(VLOOKUP(A184,abr!A:H,8,0),0)</f>
        <v>0</v>
      </c>
      <c r="K184" s="70">
        <f t="shared" si="4"/>
        <v>0</v>
      </c>
      <c r="M184" s="1" t="e">
        <f>VLOOKUP(B184,Ref.!I:K,3,0)</f>
        <v>#N/A</v>
      </c>
      <c r="N184" s="1">
        <f t="shared" si="5"/>
        <v>0</v>
      </c>
    </row>
    <row r="185" spans="1:14" x14ac:dyDescent="0.25">
      <c r="A185"/>
      <c r="B185"/>
      <c r="C185"/>
      <c r="D185" s="106"/>
      <c r="E185" s="106"/>
      <c r="F185" s="106"/>
      <c r="G185" s="106"/>
      <c r="H185" s="106"/>
      <c r="J185" s="68">
        <f>IFERROR(VLOOKUP(A185,abr!A:H,8,0),0)</f>
        <v>0</v>
      </c>
      <c r="K185" s="70">
        <f t="shared" si="4"/>
        <v>0</v>
      </c>
      <c r="M185" s="1" t="e">
        <f>VLOOKUP(B185,Ref.!I:K,3,0)</f>
        <v>#N/A</v>
      </c>
      <c r="N185" s="1">
        <f t="shared" si="5"/>
        <v>0</v>
      </c>
    </row>
    <row r="186" spans="1:14" x14ac:dyDescent="0.25">
      <c r="A186"/>
      <c r="B186"/>
      <c r="C186"/>
      <c r="D186" s="106"/>
      <c r="E186" s="106"/>
      <c r="F186" s="106"/>
      <c r="G186" s="106"/>
      <c r="H186" s="106"/>
      <c r="J186" s="68">
        <f>IFERROR(VLOOKUP(A186,abr!A:H,8,0),0)</f>
        <v>0</v>
      </c>
      <c r="K186" s="70">
        <f t="shared" si="4"/>
        <v>0</v>
      </c>
      <c r="M186" s="1" t="e">
        <f>VLOOKUP(B186,Ref.!I:K,3,0)</f>
        <v>#N/A</v>
      </c>
      <c r="N186" s="1">
        <f t="shared" si="5"/>
        <v>0</v>
      </c>
    </row>
    <row r="187" spans="1:14" x14ac:dyDescent="0.25">
      <c r="A187"/>
      <c r="B187"/>
      <c r="C187"/>
      <c r="D187" s="106"/>
      <c r="E187" s="106"/>
      <c r="F187" s="106"/>
      <c r="G187" s="106"/>
      <c r="H187" s="106"/>
      <c r="J187" s="68">
        <f>IFERROR(VLOOKUP(A187,abr!A:H,8,0),0)</f>
        <v>0</v>
      </c>
      <c r="K187" s="70">
        <f t="shared" si="4"/>
        <v>0</v>
      </c>
      <c r="M187" s="1" t="e">
        <f>VLOOKUP(B187,Ref.!I:K,3,0)</f>
        <v>#N/A</v>
      </c>
      <c r="N187" s="1">
        <f t="shared" si="5"/>
        <v>0</v>
      </c>
    </row>
    <row r="188" spans="1:14" x14ac:dyDescent="0.25">
      <c r="A188"/>
      <c r="B188"/>
      <c r="C188"/>
      <c r="D188" s="106"/>
      <c r="E188" s="106"/>
      <c r="F188" s="106"/>
      <c r="G188" s="106"/>
      <c r="H188" s="106"/>
      <c r="J188" s="68">
        <f>IFERROR(VLOOKUP(A188,abr!A:H,8,0),0)</f>
        <v>0</v>
      </c>
      <c r="K188" s="70">
        <f t="shared" si="4"/>
        <v>0</v>
      </c>
      <c r="M188" s="1" t="e">
        <f>VLOOKUP(B188,Ref.!I:K,3,0)</f>
        <v>#N/A</v>
      </c>
      <c r="N188" s="1">
        <f t="shared" si="5"/>
        <v>0</v>
      </c>
    </row>
    <row r="189" spans="1:14" x14ac:dyDescent="0.25">
      <c r="A189"/>
      <c r="B189"/>
      <c r="C189"/>
      <c r="D189" s="106"/>
      <c r="E189" s="106"/>
      <c r="F189" s="106"/>
      <c r="G189" s="106"/>
      <c r="H189" s="106"/>
      <c r="J189" s="68">
        <f>IFERROR(VLOOKUP(A189,abr!A:H,8,0),0)</f>
        <v>0</v>
      </c>
      <c r="K189" s="70">
        <f t="shared" si="4"/>
        <v>0</v>
      </c>
      <c r="M189" s="1" t="e">
        <f>VLOOKUP(B189,Ref.!I:K,3,0)</f>
        <v>#N/A</v>
      </c>
      <c r="N189" s="1">
        <f t="shared" si="5"/>
        <v>0</v>
      </c>
    </row>
    <row r="190" spans="1:14" x14ac:dyDescent="0.25">
      <c r="A190"/>
      <c r="B190"/>
      <c r="C190"/>
      <c r="D190" s="106"/>
      <c r="E190" s="106"/>
      <c r="F190" s="106"/>
      <c r="G190" s="106"/>
      <c r="H190" s="106"/>
      <c r="J190" s="68">
        <f>IFERROR(VLOOKUP(A190,abr!A:H,8,0),0)</f>
        <v>0</v>
      </c>
      <c r="K190" s="70">
        <f t="shared" si="4"/>
        <v>0</v>
      </c>
      <c r="M190" s="1" t="e">
        <f>VLOOKUP(B190,Ref.!I:K,3,0)</f>
        <v>#N/A</v>
      </c>
      <c r="N190" s="1">
        <f t="shared" si="5"/>
        <v>0</v>
      </c>
    </row>
    <row r="191" spans="1:14" x14ac:dyDescent="0.25">
      <c r="A191"/>
      <c r="B191"/>
      <c r="C191"/>
      <c r="D191" s="106"/>
      <c r="E191" s="106"/>
      <c r="F191" s="106"/>
      <c r="G191" s="106"/>
      <c r="H191" s="106"/>
      <c r="J191" s="68">
        <f>IFERROR(VLOOKUP(A191,abr!A:H,8,0),0)</f>
        <v>0</v>
      </c>
      <c r="K191" s="70">
        <f t="shared" si="4"/>
        <v>0</v>
      </c>
      <c r="M191" s="1" t="e">
        <f>VLOOKUP(B191,Ref.!I:K,3,0)</f>
        <v>#N/A</v>
      </c>
      <c r="N191" s="1">
        <f t="shared" si="5"/>
        <v>0</v>
      </c>
    </row>
    <row r="192" spans="1:14" x14ac:dyDescent="0.25">
      <c r="A192"/>
      <c r="B192"/>
      <c r="C192"/>
      <c r="D192" s="106"/>
      <c r="E192" s="106"/>
      <c r="F192" s="106"/>
      <c r="G192" s="106"/>
      <c r="H192" s="106"/>
      <c r="J192" s="68">
        <f>IFERROR(VLOOKUP(A192,abr!A:H,8,0),0)</f>
        <v>0</v>
      </c>
      <c r="K192" s="70">
        <f t="shared" si="4"/>
        <v>0</v>
      </c>
      <c r="M192" s="1" t="e">
        <f>VLOOKUP(B192,Ref.!I:K,3,0)</f>
        <v>#N/A</v>
      </c>
      <c r="N192" s="1">
        <f t="shared" si="5"/>
        <v>0</v>
      </c>
    </row>
    <row r="193" spans="1:14" x14ac:dyDescent="0.25">
      <c r="A193"/>
      <c r="B193"/>
      <c r="C193"/>
      <c r="D193" s="106"/>
      <c r="E193" s="106"/>
      <c r="F193" s="106"/>
      <c r="G193" s="106"/>
      <c r="H193" s="106"/>
      <c r="J193" s="68">
        <f>IFERROR(VLOOKUP(A193,abr!A:H,8,0),0)</f>
        <v>0</v>
      </c>
      <c r="K193" s="70">
        <f t="shared" si="4"/>
        <v>0</v>
      </c>
      <c r="M193" s="1" t="e">
        <f>VLOOKUP(B193,Ref.!I:K,3,0)</f>
        <v>#N/A</v>
      </c>
      <c r="N193" s="1">
        <f t="shared" si="5"/>
        <v>0</v>
      </c>
    </row>
    <row r="194" spans="1:14" x14ac:dyDescent="0.25">
      <c r="A194"/>
      <c r="B194"/>
      <c r="C194"/>
      <c r="D194" s="106"/>
      <c r="E194" s="106"/>
      <c r="F194" s="106"/>
      <c r="G194" s="106"/>
      <c r="H194" s="106"/>
      <c r="J194" s="68">
        <f>IFERROR(VLOOKUP(A194,abr!A:H,8,0),0)</f>
        <v>0</v>
      </c>
      <c r="K194" s="70">
        <f t="shared" ref="K194:K257" si="6">D194-J194</f>
        <v>0</v>
      </c>
      <c r="M194" s="1" t="e">
        <f>VLOOKUP(B194,Ref.!I:K,3,0)</f>
        <v>#N/A</v>
      </c>
      <c r="N194" s="1">
        <f t="shared" si="5"/>
        <v>0</v>
      </c>
    </row>
    <row r="195" spans="1:14" x14ac:dyDescent="0.25">
      <c r="A195"/>
      <c r="B195"/>
      <c r="C195"/>
      <c r="D195" s="106"/>
      <c r="E195" s="106"/>
      <c r="F195" s="106"/>
      <c r="G195" s="106"/>
      <c r="H195" s="106"/>
      <c r="J195" s="68">
        <f>IFERROR(VLOOKUP(A195,abr!A:H,8,0),0)</f>
        <v>0</v>
      </c>
      <c r="K195" s="70">
        <f t="shared" si="6"/>
        <v>0</v>
      </c>
      <c r="M195" s="1" t="e">
        <f>VLOOKUP(B195,Ref.!I:K,3,0)</f>
        <v>#N/A</v>
      </c>
      <c r="N195" s="1">
        <f t="shared" ref="N195:N258" si="7">LEN(A195)</f>
        <v>0</v>
      </c>
    </row>
    <row r="196" spans="1:14" x14ac:dyDescent="0.25">
      <c r="A196"/>
      <c r="B196"/>
      <c r="C196"/>
      <c r="D196" s="106"/>
      <c r="E196" s="106"/>
      <c r="F196" s="106"/>
      <c r="G196" s="106"/>
      <c r="H196" s="106"/>
      <c r="J196" s="68">
        <f>IFERROR(VLOOKUP(A196,abr!A:H,8,0),0)</f>
        <v>0</v>
      </c>
      <c r="K196" s="70">
        <f t="shared" si="6"/>
        <v>0</v>
      </c>
      <c r="M196" s="1" t="e">
        <f>VLOOKUP(B196,Ref.!I:K,3,0)</f>
        <v>#N/A</v>
      </c>
      <c r="N196" s="1">
        <f t="shared" si="7"/>
        <v>0</v>
      </c>
    </row>
    <row r="197" spans="1:14" x14ac:dyDescent="0.25">
      <c r="A197"/>
      <c r="B197"/>
      <c r="C197"/>
      <c r="D197" s="106"/>
      <c r="E197" s="106"/>
      <c r="F197" s="106"/>
      <c r="G197" s="106"/>
      <c r="H197" s="106"/>
      <c r="J197" s="68">
        <f>IFERROR(VLOOKUP(A197,abr!A:H,8,0),0)</f>
        <v>0</v>
      </c>
      <c r="K197" s="70">
        <f t="shared" si="6"/>
        <v>0</v>
      </c>
      <c r="M197" s="1" t="e">
        <f>VLOOKUP(B197,Ref.!I:K,3,0)</f>
        <v>#N/A</v>
      </c>
      <c r="N197" s="1">
        <f t="shared" si="7"/>
        <v>0</v>
      </c>
    </row>
    <row r="198" spans="1:14" x14ac:dyDescent="0.25">
      <c r="A198"/>
      <c r="B198"/>
      <c r="C198"/>
      <c r="D198" s="106"/>
      <c r="E198" s="106"/>
      <c r="F198" s="106"/>
      <c r="G198" s="106"/>
      <c r="H198" s="106"/>
      <c r="J198" s="68">
        <f>IFERROR(VLOOKUP(A198,abr!A:H,8,0),0)</f>
        <v>0</v>
      </c>
      <c r="K198" s="70">
        <f t="shared" si="6"/>
        <v>0</v>
      </c>
      <c r="M198" s="1" t="e">
        <f>VLOOKUP(B198,Ref.!I:K,3,0)</f>
        <v>#N/A</v>
      </c>
      <c r="N198" s="1">
        <f t="shared" si="7"/>
        <v>0</v>
      </c>
    </row>
    <row r="199" spans="1:14" x14ac:dyDescent="0.25">
      <c r="A199"/>
      <c r="B199"/>
      <c r="C199"/>
      <c r="D199" s="106"/>
      <c r="E199" s="106"/>
      <c r="F199" s="106"/>
      <c r="G199" s="106"/>
      <c r="H199" s="106"/>
      <c r="J199" s="68">
        <f>IFERROR(VLOOKUP(A199,abr!A:H,8,0),0)</f>
        <v>0</v>
      </c>
      <c r="K199" s="70">
        <f t="shared" si="6"/>
        <v>0</v>
      </c>
      <c r="M199" s="1" t="e">
        <f>VLOOKUP(B199,Ref.!I:K,3,0)</f>
        <v>#N/A</v>
      </c>
      <c r="N199" s="1">
        <f t="shared" si="7"/>
        <v>0</v>
      </c>
    </row>
    <row r="200" spans="1:14" x14ac:dyDescent="0.25">
      <c r="A200"/>
      <c r="B200"/>
      <c r="C200"/>
      <c r="D200" s="106"/>
      <c r="E200" s="106"/>
      <c r="F200" s="106"/>
      <c r="G200" s="106"/>
      <c r="H200" s="106"/>
      <c r="J200" s="68">
        <f>IFERROR(VLOOKUP(A200,abr!A:H,8,0),0)</f>
        <v>0</v>
      </c>
      <c r="K200" s="70">
        <f t="shared" si="6"/>
        <v>0</v>
      </c>
      <c r="M200" s="1" t="e">
        <f>VLOOKUP(B200,Ref.!I:K,3,0)</f>
        <v>#N/A</v>
      </c>
      <c r="N200" s="1">
        <f t="shared" si="7"/>
        <v>0</v>
      </c>
    </row>
    <row r="201" spans="1:14" x14ac:dyDescent="0.25">
      <c r="A201"/>
      <c r="B201"/>
      <c r="C201"/>
      <c r="D201" s="106"/>
      <c r="E201" s="106"/>
      <c r="F201" s="106"/>
      <c r="G201" s="106"/>
      <c r="H201" s="106"/>
      <c r="J201" s="68">
        <f>IFERROR(VLOOKUP(A201,abr!A:H,8,0),0)</f>
        <v>0</v>
      </c>
      <c r="K201" s="70">
        <f t="shared" si="6"/>
        <v>0</v>
      </c>
      <c r="M201" s="1" t="e">
        <f>VLOOKUP(B201,Ref.!I:K,3,0)</f>
        <v>#N/A</v>
      </c>
      <c r="N201" s="1">
        <f t="shared" si="7"/>
        <v>0</v>
      </c>
    </row>
    <row r="202" spans="1:14" x14ac:dyDescent="0.25">
      <c r="A202"/>
      <c r="B202"/>
      <c r="C202"/>
      <c r="D202" s="106"/>
      <c r="E202" s="106"/>
      <c r="F202" s="106"/>
      <c r="G202" s="106"/>
      <c r="H202" s="106"/>
      <c r="J202" s="68">
        <f>IFERROR(VLOOKUP(A202,abr!A:H,8,0),0)</f>
        <v>0</v>
      </c>
      <c r="K202" s="70">
        <f t="shared" si="6"/>
        <v>0</v>
      </c>
      <c r="M202" s="1" t="e">
        <f>VLOOKUP(B202,Ref.!I:K,3,0)</f>
        <v>#N/A</v>
      </c>
      <c r="N202" s="1">
        <f t="shared" si="7"/>
        <v>0</v>
      </c>
    </row>
    <row r="203" spans="1:14" x14ac:dyDescent="0.25">
      <c r="A203"/>
      <c r="B203"/>
      <c r="C203"/>
      <c r="D203" s="106"/>
      <c r="E203" s="106"/>
      <c r="F203" s="106"/>
      <c r="G203" s="106"/>
      <c r="H203" s="106"/>
      <c r="J203" s="68">
        <f>IFERROR(VLOOKUP(A203,abr!A:H,8,0),0)</f>
        <v>0</v>
      </c>
      <c r="K203" s="70">
        <f t="shared" si="6"/>
        <v>0</v>
      </c>
      <c r="M203" s="1" t="e">
        <f>VLOOKUP(B203,Ref.!I:K,3,0)</f>
        <v>#N/A</v>
      </c>
      <c r="N203" s="1">
        <f t="shared" si="7"/>
        <v>0</v>
      </c>
    </row>
    <row r="204" spans="1:14" x14ac:dyDescent="0.25">
      <c r="A204"/>
      <c r="B204"/>
      <c r="C204"/>
      <c r="D204" s="106"/>
      <c r="E204" s="106"/>
      <c r="F204" s="106"/>
      <c r="G204" s="106"/>
      <c r="H204" s="106"/>
      <c r="J204" s="68">
        <f>IFERROR(VLOOKUP(A204,abr!A:H,8,0),0)</f>
        <v>0</v>
      </c>
      <c r="K204" s="70">
        <f t="shared" si="6"/>
        <v>0</v>
      </c>
      <c r="M204" s="1" t="e">
        <f>VLOOKUP(B204,Ref.!I:K,3,0)</f>
        <v>#N/A</v>
      </c>
      <c r="N204" s="1">
        <f t="shared" si="7"/>
        <v>0</v>
      </c>
    </row>
    <row r="205" spans="1:14" x14ac:dyDescent="0.25">
      <c r="A205"/>
      <c r="B205"/>
      <c r="C205"/>
      <c r="D205" s="106"/>
      <c r="E205" s="106"/>
      <c r="F205" s="106"/>
      <c r="G205" s="106"/>
      <c r="H205" s="106"/>
      <c r="J205" s="68">
        <f>IFERROR(VLOOKUP(A205,abr!A:H,8,0),0)</f>
        <v>0</v>
      </c>
      <c r="K205" s="70">
        <f t="shared" si="6"/>
        <v>0</v>
      </c>
      <c r="M205" s="1" t="e">
        <f>VLOOKUP(B205,Ref.!I:K,3,0)</f>
        <v>#N/A</v>
      </c>
      <c r="N205" s="1">
        <f t="shared" si="7"/>
        <v>0</v>
      </c>
    </row>
    <row r="206" spans="1:14" x14ac:dyDescent="0.25">
      <c r="A206"/>
      <c r="B206"/>
      <c r="C206"/>
      <c r="D206" s="106"/>
      <c r="E206" s="106"/>
      <c r="F206" s="106"/>
      <c r="G206" s="106"/>
      <c r="H206" s="106"/>
      <c r="J206" s="68">
        <f>IFERROR(VLOOKUP(A206,abr!A:H,8,0),0)</f>
        <v>0</v>
      </c>
      <c r="K206" s="70">
        <f t="shared" si="6"/>
        <v>0</v>
      </c>
      <c r="M206" s="1" t="e">
        <f>VLOOKUP(B206,Ref.!I:K,3,0)</f>
        <v>#N/A</v>
      </c>
      <c r="N206" s="1">
        <f t="shared" si="7"/>
        <v>0</v>
      </c>
    </row>
    <row r="207" spans="1:14" x14ac:dyDescent="0.25">
      <c r="A207"/>
      <c r="B207"/>
      <c r="C207"/>
      <c r="D207" s="106"/>
      <c r="E207" s="106"/>
      <c r="F207" s="106"/>
      <c r="G207" s="106"/>
      <c r="H207" s="106"/>
      <c r="J207" s="68">
        <f>IFERROR(VLOOKUP(A207,abr!A:H,8,0),0)</f>
        <v>0</v>
      </c>
      <c r="K207" s="70">
        <f t="shared" si="6"/>
        <v>0</v>
      </c>
      <c r="M207" s="1" t="e">
        <f>VLOOKUP(B207,Ref.!I:K,3,0)</f>
        <v>#N/A</v>
      </c>
      <c r="N207" s="1">
        <f t="shared" si="7"/>
        <v>0</v>
      </c>
    </row>
    <row r="208" spans="1:14" x14ac:dyDescent="0.25">
      <c r="A208"/>
      <c r="B208"/>
      <c r="C208"/>
      <c r="D208" s="106"/>
      <c r="E208" s="106"/>
      <c r="F208" s="106"/>
      <c r="G208" s="106"/>
      <c r="H208" s="106"/>
      <c r="J208" s="68">
        <f>IFERROR(VLOOKUP(A208,abr!A:H,8,0),0)</f>
        <v>0</v>
      </c>
      <c r="K208" s="70">
        <f t="shared" si="6"/>
        <v>0</v>
      </c>
      <c r="M208" s="1" t="e">
        <f>VLOOKUP(B208,Ref.!I:K,3,0)</f>
        <v>#N/A</v>
      </c>
      <c r="N208" s="1">
        <f t="shared" si="7"/>
        <v>0</v>
      </c>
    </row>
    <row r="209" spans="1:14" x14ac:dyDescent="0.25">
      <c r="A209"/>
      <c r="B209"/>
      <c r="C209"/>
      <c r="D209" s="106"/>
      <c r="E209" s="106"/>
      <c r="F209" s="106"/>
      <c r="G209" s="106"/>
      <c r="H209" s="106"/>
      <c r="J209" s="68">
        <f>IFERROR(VLOOKUP(A209,abr!A:H,8,0),0)</f>
        <v>0</v>
      </c>
      <c r="K209" s="70">
        <f t="shared" si="6"/>
        <v>0</v>
      </c>
      <c r="M209" s="1" t="e">
        <f>VLOOKUP(B209,Ref.!I:K,3,0)</f>
        <v>#N/A</v>
      </c>
      <c r="N209" s="1">
        <f t="shared" si="7"/>
        <v>0</v>
      </c>
    </row>
    <row r="210" spans="1:14" x14ac:dyDescent="0.25">
      <c r="A210"/>
      <c r="B210"/>
      <c r="C210"/>
      <c r="D210" s="106"/>
      <c r="E210" s="106"/>
      <c r="F210" s="106"/>
      <c r="G210" s="106"/>
      <c r="H210" s="106"/>
      <c r="J210" s="68">
        <f>IFERROR(VLOOKUP(A210,abr!A:H,8,0),0)</f>
        <v>0</v>
      </c>
      <c r="K210" s="70">
        <f t="shared" si="6"/>
        <v>0</v>
      </c>
      <c r="M210" s="1" t="e">
        <f>VLOOKUP(B210,Ref.!I:K,3,0)</f>
        <v>#N/A</v>
      </c>
      <c r="N210" s="1">
        <f t="shared" si="7"/>
        <v>0</v>
      </c>
    </row>
    <row r="211" spans="1:14" x14ac:dyDescent="0.25">
      <c r="A211"/>
      <c r="B211"/>
      <c r="C211"/>
      <c r="D211" s="106"/>
      <c r="E211" s="106"/>
      <c r="F211" s="106"/>
      <c r="G211" s="106"/>
      <c r="H211" s="106"/>
      <c r="J211" s="68">
        <f>IFERROR(VLOOKUP(A211,abr!A:H,8,0),0)</f>
        <v>0</v>
      </c>
      <c r="K211" s="70">
        <f t="shared" si="6"/>
        <v>0</v>
      </c>
      <c r="M211" s="1" t="e">
        <f>VLOOKUP(B211,Ref.!I:K,3,0)</f>
        <v>#N/A</v>
      </c>
      <c r="N211" s="1">
        <f t="shared" si="7"/>
        <v>0</v>
      </c>
    </row>
    <row r="212" spans="1:14" x14ac:dyDescent="0.25">
      <c r="A212"/>
      <c r="B212"/>
      <c r="C212"/>
      <c r="D212" s="106"/>
      <c r="E212" s="106"/>
      <c r="F212" s="106"/>
      <c r="G212" s="106"/>
      <c r="H212" s="106"/>
      <c r="J212" s="68">
        <f>IFERROR(VLOOKUP(A212,abr!A:H,8,0),0)</f>
        <v>0</v>
      </c>
      <c r="K212" s="70">
        <f t="shared" si="6"/>
        <v>0</v>
      </c>
      <c r="M212" s="1" t="e">
        <f>VLOOKUP(B212,Ref.!I:K,3,0)</f>
        <v>#N/A</v>
      </c>
      <c r="N212" s="1">
        <f t="shared" si="7"/>
        <v>0</v>
      </c>
    </row>
    <row r="213" spans="1:14" x14ac:dyDescent="0.25">
      <c r="A213"/>
      <c r="B213"/>
      <c r="C213"/>
      <c r="D213" s="106"/>
      <c r="E213" s="106"/>
      <c r="F213" s="106"/>
      <c r="G213" s="106"/>
      <c r="H213" s="106"/>
      <c r="J213" s="68">
        <f>IFERROR(VLOOKUP(A213,abr!A:H,8,0),0)</f>
        <v>0</v>
      </c>
      <c r="K213" s="70">
        <f t="shared" si="6"/>
        <v>0</v>
      </c>
      <c r="M213" s="1" t="e">
        <f>VLOOKUP(B213,Ref.!I:K,3,0)</f>
        <v>#N/A</v>
      </c>
      <c r="N213" s="1">
        <f t="shared" si="7"/>
        <v>0</v>
      </c>
    </row>
    <row r="214" spans="1:14" x14ac:dyDescent="0.25">
      <c r="A214"/>
      <c r="B214"/>
      <c r="C214"/>
      <c r="D214" s="106"/>
      <c r="E214" s="106"/>
      <c r="F214" s="106"/>
      <c r="G214" s="106"/>
      <c r="H214" s="106"/>
      <c r="J214" s="68">
        <f>IFERROR(VLOOKUP(A214,abr!A:H,8,0),0)</f>
        <v>0</v>
      </c>
      <c r="K214" s="70">
        <f t="shared" si="6"/>
        <v>0</v>
      </c>
      <c r="M214" s="1" t="e">
        <f>VLOOKUP(B214,Ref.!I:K,3,0)</f>
        <v>#N/A</v>
      </c>
      <c r="N214" s="1">
        <f t="shared" si="7"/>
        <v>0</v>
      </c>
    </row>
    <row r="215" spans="1:14" x14ac:dyDescent="0.25">
      <c r="A215"/>
      <c r="B215"/>
      <c r="C215"/>
      <c r="D215" s="106"/>
      <c r="E215" s="106"/>
      <c r="F215" s="106"/>
      <c r="G215" s="106"/>
      <c r="H215" s="106"/>
      <c r="J215" s="68">
        <f>IFERROR(VLOOKUP(A215,abr!A:H,8,0),0)</f>
        <v>0</v>
      </c>
      <c r="K215" s="70">
        <f t="shared" si="6"/>
        <v>0</v>
      </c>
      <c r="M215" s="1" t="e">
        <f>VLOOKUP(B215,Ref.!I:K,3,0)</f>
        <v>#N/A</v>
      </c>
      <c r="N215" s="1">
        <f t="shared" si="7"/>
        <v>0</v>
      </c>
    </row>
    <row r="216" spans="1:14" x14ac:dyDescent="0.25">
      <c r="A216"/>
      <c r="B216"/>
      <c r="C216"/>
      <c r="D216" s="106"/>
      <c r="E216" s="106"/>
      <c r="F216" s="106"/>
      <c r="G216" s="106"/>
      <c r="H216" s="106"/>
      <c r="J216" s="68">
        <f>IFERROR(VLOOKUP(A216,abr!A:H,8,0),0)</f>
        <v>0</v>
      </c>
      <c r="K216" s="70">
        <f t="shared" si="6"/>
        <v>0</v>
      </c>
      <c r="M216" s="1" t="e">
        <f>VLOOKUP(B216,Ref.!I:K,3,0)</f>
        <v>#N/A</v>
      </c>
      <c r="N216" s="1">
        <f t="shared" si="7"/>
        <v>0</v>
      </c>
    </row>
    <row r="217" spans="1:14" x14ac:dyDescent="0.25">
      <c r="A217"/>
      <c r="B217"/>
      <c r="C217"/>
      <c r="D217" s="106"/>
      <c r="E217" s="106"/>
      <c r="F217" s="106"/>
      <c r="G217" s="106"/>
      <c r="H217" s="106"/>
      <c r="J217" s="68">
        <f>IFERROR(VLOOKUP(A217,abr!A:H,8,0),0)</f>
        <v>0</v>
      </c>
      <c r="K217" s="70">
        <f t="shared" si="6"/>
        <v>0</v>
      </c>
      <c r="M217" s="1" t="e">
        <f>VLOOKUP(B217,Ref.!I:K,3,0)</f>
        <v>#N/A</v>
      </c>
      <c r="N217" s="1">
        <f t="shared" si="7"/>
        <v>0</v>
      </c>
    </row>
    <row r="218" spans="1:14" x14ac:dyDescent="0.25">
      <c r="A218"/>
      <c r="B218"/>
      <c r="C218"/>
      <c r="D218" s="106"/>
      <c r="E218" s="106"/>
      <c r="F218" s="106"/>
      <c r="G218" s="106"/>
      <c r="H218" s="106"/>
      <c r="J218" s="68">
        <f>IFERROR(VLOOKUP(A218,abr!A:H,8,0),0)</f>
        <v>0</v>
      </c>
      <c r="K218" s="70">
        <f t="shared" si="6"/>
        <v>0</v>
      </c>
      <c r="M218" s="1" t="e">
        <f>VLOOKUP(B218,Ref.!I:K,3,0)</f>
        <v>#N/A</v>
      </c>
      <c r="N218" s="1">
        <f t="shared" si="7"/>
        <v>0</v>
      </c>
    </row>
    <row r="219" spans="1:14" x14ac:dyDescent="0.25">
      <c r="A219"/>
      <c r="B219"/>
      <c r="C219"/>
      <c r="D219" s="106"/>
      <c r="E219" s="106"/>
      <c r="F219" s="106"/>
      <c r="G219" s="106"/>
      <c r="H219" s="106"/>
      <c r="J219" s="68">
        <f>IFERROR(VLOOKUP(A219,abr!A:H,8,0),0)</f>
        <v>0</v>
      </c>
      <c r="K219" s="70">
        <f t="shared" si="6"/>
        <v>0</v>
      </c>
      <c r="M219" s="1" t="e">
        <f>VLOOKUP(B219,Ref.!I:K,3,0)</f>
        <v>#N/A</v>
      </c>
      <c r="N219" s="1">
        <f t="shared" si="7"/>
        <v>0</v>
      </c>
    </row>
    <row r="220" spans="1:14" x14ac:dyDescent="0.25">
      <c r="A220"/>
      <c r="B220"/>
      <c r="C220"/>
      <c r="D220" s="106"/>
      <c r="E220" s="106"/>
      <c r="F220" s="106"/>
      <c r="G220" s="106"/>
      <c r="H220" s="106"/>
      <c r="J220" s="68">
        <f>IFERROR(VLOOKUP(A220,abr!A:H,8,0),0)</f>
        <v>0</v>
      </c>
      <c r="K220" s="70">
        <f t="shared" si="6"/>
        <v>0</v>
      </c>
      <c r="M220" s="1" t="e">
        <f>VLOOKUP(B220,Ref.!I:K,3,0)</f>
        <v>#N/A</v>
      </c>
      <c r="N220" s="1">
        <f t="shared" si="7"/>
        <v>0</v>
      </c>
    </row>
    <row r="221" spans="1:14" x14ac:dyDescent="0.25">
      <c r="A221"/>
      <c r="B221"/>
      <c r="C221"/>
      <c r="D221" s="106"/>
      <c r="E221" s="106"/>
      <c r="F221" s="106"/>
      <c r="G221" s="106"/>
      <c r="H221" s="106"/>
      <c r="J221" s="68">
        <f>IFERROR(VLOOKUP(A221,abr!A:H,8,0),0)</f>
        <v>0</v>
      </c>
      <c r="K221" s="70">
        <f t="shared" si="6"/>
        <v>0</v>
      </c>
      <c r="M221" s="1" t="e">
        <f>VLOOKUP(B221,Ref.!I:K,3,0)</f>
        <v>#N/A</v>
      </c>
      <c r="N221" s="1">
        <f t="shared" si="7"/>
        <v>0</v>
      </c>
    </row>
    <row r="222" spans="1:14" x14ac:dyDescent="0.25">
      <c r="A222"/>
      <c r="B222"/>
      <c r="C222"/>
      <c r="D222" s="106"/>
      <c r="E222" s="106"/>
      <c r="F222" s="106"/>
      <c r="G222" s="106"/>
      <c r="H222" s="106"/>
      <c r="J222" s="68">
        <f>IFERROR(VLOOKUP(A222,abr!A:H,8,0),0)</f>
        <v>0</v>
      </c>
      <c r="K222" s="70">
        <f t="shared" si="6"/>
        <v>0</v>
      </c>
      <c r="M222" s="1" t="e">
        <f>VLOOKUP(B222,Ref.!I:K,3,0)</f>
        <v>#N/A</v>
      </c>
      <c r="N222" s="1">
        <f t="shared" si="7"/>
        <v>0</v>
      </c>
    </row>
    <row r="223" spans="1:14" x14ac:dyDescent="0.25">
      <c r="A223"/>
      <c r="B223"/>
      <c r="C223"/>
      <c r="D223" s="106"/>
      <c r="E223" s="106"/>
      <c r="F223" s="106"/>
      <c r="G223" s="106"/>
      <c r="H223" s="106"/>
      <c r="J223" s="68">
        <f>IFERROR(VLOOKUP(A223,abr!A:H,8,0),0)</f>
        <v>0</v>
      </c>
      <c r="K223" s="70">
        <f t="shared" si="6"/>
        <v>0</v>
      </c>
      <c r="M223" s="1" t="e">
        <f>VLOOKUP(B223,Ref.!I:K,3,0)</f>
        <v>#N/A</v>
      </c>
      <c r="N223" s="1">
        <f t="shared" si="7"/>
        <v>0</v>
      </c>
    </row>
    <row r="224" spans="1:14" x14ac:dyDescent="0.25">
      <c r="A224"/>
      <c r="B224"/>
      <c r="C224"/>
      <c r="D224" s="106"/>
      <c r="E224" s="106"/>
      <c r="F224" s="106"/>
      <c r="G224" s="106"/>
      <c r="H224" s="106"/>
      <c r="J224" s="68">
        <f>IFERROR(VLOOKUP(A224,abr!A:H,8,0),0)</f>
        <v>0</v>
      </c>
      <c r="K224" s="70">
        <f t="shared" si="6"/>
        <v>0</v>
      </c>
      <c r="M224" s="1" t="e">
        <f>VLOOKUP(B224,Ref.!I:K,3,0)</f>
        <v>#N/A</v>
      </c>
      <c r="N224" s="1">
        <f t="shared" si="7"/>
        <v>0</v>
      </c>
    </row>
    <row r="225" spans="1:14" x14ac:dyDescent="0.25">
      <c r="A225"/>
      <c r="B225"/>
      <c r="C225"/>
      <c r="D225" s="106"/>
      <c r="E225" s="106"/>
      <c r="F225" s="106"/>
      <c r="G225" s="106"/>
      <c r="H225" s="106"/>
      <c r="J225" s="68">
        <f>IFERROR(VLOOKUP(A225,abr!A:H,8,0),0)</f>
        <v>0</v>
      </c>
      <c r="K225" s="70">
        <f t="shared" si="6"/>
        <v>0</v>
      </c>
      <c r="M225" s="1" t="e">
        <f>VLOOKUP(B225,Ref.!I:K,3,0)</f>
        <v>#N/A</v>
      </c>
      <c r="N225" s="1">
        <f t="shared" si="7"/>
        <v>0</v>
      </c>
    </row>
    <row r="226" spans="1:14" x14ac:dyDescent="0.25">
      <c r="A226"/>
      <c r="B226"/>
      <c r="C226"/>
      <c r="D226" s="106"/>
      <c r="E226" s="106"/>
      <c r="F226" s="106"/>
      <c r="G226" s="106"/>
      <c r="H226" s="106"/>
      <c r="J226" s="68">
        <f>IFERROR(VLOOKUP(A226,abr!A:H,8,0),0)</f>
        <v>0</v>
      </c>
      <c r="K226" s="70">
        <f t="shared" si="6"/>
        <v>0</v>
      </c>
      <c r="M226" s="1" t="e">
        <f>VLOOKUP(B226,Ref.!I:K,3,0)</f>
        <v>#N/A</v>
      </c>
      <c r="N226" s="1">
        <f t="shared" si="7"/>
        <v>0</v>
      </c>
    </row>
    <row r="227" spans="1:14" x14ac:dyDescent="0.25">
      <c r="A227"/>
      <c r="B227"/>
      <c r="C227"/>
      <c r="D227" s="106"/>
      <c r="E227" s="106"/>
      <c r="F227" s="106"/>
      <c r="G227" s="106"/>
      <c r="H227" s="106"/>
      <c r="J227" s="68">
        <f>IFERROR(VLOOKUP(A227,abr!A:H,8,0),0)</f>
        <v>0</v>
      </c>
      <c r="K227" s="70">
        <f t="shared" si="6"/>
        <v>0</v>
      </c>
      <c r="M227" s="1" t="e">
        <f>VLOOKUP(B227,Ref.!I:K,3,0)</f>
        <v>#N/A</v>
      </c>
      <c r="N227" s="1">
        <f t="shared" si="7"/>
        <v>0</v>
      </c>
    </row>
    <row r="228" spans="1:14" x14ac:dyDescent="0.25">
      <c r="A228"/>
      <c r="B228"/>
      <c r="C228"/>
      <c r="D228" s="106"/>
      <c r="E228" s="106"/>
      <c r="F228" s="106"/>
      <c r="G228" s="106"/>
      <c r="H228" s="106"/>
      <c r="J228" s="68">
        <f>IFERROR(VLOOKUP(A228,abr!A:H,8,0),0)</f>
        <v>0</v>
      </c>
      <c r="K228" s="70">
        <f t="shared" si="6"/>
        <v>0</v>
      </c>
      <c r="M228" s="1" t="e">
        <f>VLOOKUP(B228,Ref.!I:K,3,0)</f>
        <v>#N/A</v>
      </c>
      <c r="N228" s="1">
        <f t="shared" si="7"/>
        <v>0</v>
      </c>
    </row>
    <row r="229" spans="1:14" x14ac:dyDescent="0.25">
      <c r="A229"/>
      <c r="B229"/>
      <c r="C229"/>
      <c r="D229" s="106"/>
      <c r="E229" s="106"/>
      <c r="F229" s="106"/>
      <c r="G229" s="106"/>
      <c r="H229" s="106"/>
      <c r="J229" s="68">
        <f>IFERROR(VLOOKUP(A229,abr!A:H,8,0),0)</f>
        <v>0</v>
      </c>
      <c r="K229" s="70">
        <f t="shared" si="6"/>
        <v>0</v>
      </c>
      <c r="M229" s="1" t="e">
        <f>VLOOKUP(B229,Ref.!I:K,3,0)</f>
        <v>#N/A</v>
      </c>
      <c r="N229" s="1">
        <f t="shared" si="7"/>
        <v>0</v>
      </c>
    </row>
    <row r="230" spans="1:14" x14ac:dyDescent="0.25">
      <c r="A230"/>
      <c r="B230"/>
      <c r="C230"/>
      <c r="D230" s="106"/>
      <c r="E230" s="106"/>
      <c r="F230" s="106"/>
      <c r="G230" s="106"/>
      <c r="H230" s="106"/>
      <c r="J230" s="68">
        <f>IFERROR(VLOOKUP(A230,abr!A:H,8,0),0)</f>
        <v>0</v>
      </c>
      <c r="K230" s="70">
        <f t="shared" si="6"/>
        <v>0</v>
      </c>
      <c r="M230" s="1" t="e">
        <f>VLOOKUP(B230,Ref.!I:K,3,0)</f>
        <v>#N/A</v>
      </c>
      <c r="N230" s="1">
        <f t="shared" si="7"/>
        <v>0</v>
      </c>
    </row>
    <row r="231" spans="1:14" x14ac:dyDescent="0.25">
      <c r="A231"/>
      <c r="B231"/>
      <c r="C231"/>
      <c r="D231" s="106"/>
      <c r="E231" s="106"/>
      <c r="F231" s="106"/>
      <c r="G231" s="106"/>
      <c r="H231" s="106"/>
      <c r="J231" s="68">
        <f>IFERROR(VLOOKUP(A231,abr!A:H,8,0),0)</f>
        <v>0</v>
      </c>
      <c r="K231" s="70">
        <f t="shared" si="6"/>
        <v>0</v>
      </c>
      <c r="M231" s="1" t="e">
        <f>VLOOKUP(B231,Ref.!I:K,3,0)</f>
        <v>#N/A</v>
      </c>
      <c r="N231" s="1">
        <f t="shared" si="7"/>
        <v>0</v>
      </c>
    </row>
    <row r="232" spans="1:14" x14ac:dyDescent="0.25">
      <c r="A232"/>
      <c r="B232"/>
      <c r="C232"/>
      <c r="D232" s="106"/>
      <c r="E232" s="106"/>
      <c r="F232" s="106"/>
      <c r="G232" s="106"/>
      <c r="H232" s="106"/>
      <c r="J232" s="68">
        <f>IFERROR(VLOOKUP(A232,abr!A:H,8,0),0)</f>
        <v>0</v>
      </c>
      <c r="K232" s="70">
        <f t="shared" si="6"/>
        <v>0</v>
      </c>
      <c r="M232" s="1" t="e">
        <f>VLOOKUP(B232,Ref.!I:K,3,0)</f>
        <v>#N/A</v>
      </c>
      <c r="N232" s="1">
        <f t="shared" si="7"/>
        <v>0</v>
      </c>
    </row>
    <row r="233" spans="1:14" x14ac:dyDescent="0.25">
      <c r="A233"/>
      <c r="B233"/>
      <c r="C233"/>
      <c r="D233" s="106"/>
      <c r="E233" s="106"/>
      <c r="F233" s="106"/>
      <c r="G233" s="106"/>
      <c r="H233" s="106"/>
      <c r="J233" s="68">
        <f>IFERROR(VLOOKUP(A233,abr!A:H,8,0),0)</f>
        <v>0</v>
      </c>
      <c r="K233" s="70">
        <f t="shared" si="6"/>
        <v>0</v>
      </c>
      <c r="M233" s="1" t="e">
        <f>VLOOKUP(B233,Ref.!I:K,3,0)</f>
        <v>#N/A</v>
      </c>
      <c r="N233" s="1">
        <f t="shared" si="7"/>
        <v>0</v>
      </c>
    </row>
    <row r="234" spans="1:14" x14ac:dyDescent="0.25">
      <c r="A234"/>
      <c r="B234"/>
      <c r="C234"/>
      <c r="D234" s="106"/>
      <c r="E234" s="106"/>
      <c r="F234" s="106"/>
      <c r="G234" s="106"/>
      <c r="H234" s="106"/>
      <c r="J234" s="68">
        <f>IFERROR(VLOOKUP(A234,abr!A:H,8,0),0)</f>
        <v>0</v>
      </c>
      <c r="K234" s="70">
        <f t="shared" si="6"/>
        <v>0</v>
      </c>
      <c r="M234" s="1" t="e">
        <f>VLOOKUP(B234,Ref.!I:K,3,0)</f>
        <v>#N/A</v>
      </c>
      <c r="N234" s="1">
        <f t="shared" si="7"/>
        <v>0</v>
      </c>
    </row>
    <row r="235" spans="1:14" x14ac:dyDescent="0.25">
      <c r="A235"/>
      <c r="B235"/>
      <c r="C235"/>
      <c r="D235" s="106"/>
      <c r="E235" s="106"/>
      <c r="F235" s="106"/>
      <c r="G235" s="106"/>
      <c r="H235" s="106"/>
      <c r="J235" s="68">
        <f>IFERROR(VLOOKUP(A235,abr!A:H,8,0),0)</f>
        <v>0</v>
      </c>
      <c r="K235" s="70">
        <f t="shared" si="6"/>
        <v>0</v>
      </c>
      <c r="M235" s="1" t="e">
        <f>VLOOKUP(B235,Ref.!I:K,3,0)</f>
        <v>#N/A</v>
      </c>
      <c r="N235" s="1">
        <f t="shared" si="7"/>
        <v>0</v>
      </c>
    </row>
    <row r="236" spans="1:14" x14ac:dyDescent="0.25">
      <c r="A236"/>
      <c r="B236"/>
      <c r="C236"/>
      <c r="D236" s="106"/>
      <c r="E236" s="106"/>
      <c r="F236" s="106"/>
      <c r="G236" s="106"/>
      <c r="H236" s="106"/>
      <c r="J236" s="68">
        <f>IFERROR(VLOOKUP(A236,abr!A:H,8,0),0)</f>
        <v>0</v>
      </c>
      <c r="K236" s="70">
        <f t="shared" si="6"/>
        <v>0</v>
      </c>
      <c r="M236" s="1" t="e">
        <f>VLOOKUP(B236,Ref.!I:K,3,0)</f>
        <v>#N/A</v>
      </c>
      <c r="N236" s="1">
        <f t="shared" si="7"/>
        <v>0</v>
      </c>
    </row>
    <row r="237" spans="1:14" x14ac:dyDescent="0.25">
      <c r="A237"/>
      <c r="B237"/>
      <c r="C237"/>
      <c r="D237" s="106"/>
      <c r="E237" s="106"/>
      <c r="F237" s="106"/>
      <c r="G237" s="106"/>
      <c r="H237" s="106"/>
      <c r="J237" s="68">
        <f>IFERROR(VLOOKUP(A237,abr!A:H,8,0),0)</f>
        <v>0</v>
      </c>
      <c r="K237" s="70">
        <f t="shared" si="6"/>
        <v>0</v>
      </c>
      <c r="M237" s="1" t="e">
        <f>VLOOKUP(B237,Ref.!I:K,3,0)</f>
        <v>#N/A</v>
      </c>
      <c r="N237" s="1">
        <f t="shared" si="7"/>
        <v>0</v>
      </c>
    </row>
    <row r="238" spans="1:14" x14ac:dyDescent="0.25">
      <c r="A238"/>
      <c r="B238"/>
      <c r="C238"/>
      <c r="D238" s="106"/>
      <c r="E238" s="106"/>
      <c r="F238" s="106"/>
      <c r="G238" s="106"/>
      <c r="H238" s="106"/>
      <c r="J238" s="68">
        <f>IFERROR(VLOOKUP(A238,abr!A:H,8,0),0)</f>
        <v>0</v>
      </c>
      <c r="K238" s="70">
        <f t="shared" si="6"/>
        <v>0</v>
      </c>
      <c r="M238" s="1" t="e">
        <f>VLOOKUP(B238,Ref.!I:K,3,0)</f>
        <v>#N/A</v>
      </c>
      <c r="N238" s="1">
        <f t="shared" si="7"/>
        <v>0</v>
      </c>
    </row>
    <row r="239" spans="1:14" x14ac:dyDescent="0.25">
      <c r="A239"/>
      <c r="B239"/>
      <c r="C239"/>
      <c r="D239" s="106"/>
      <c r="E239" s="106"/>
      <c r="F239" s="106"/>
      <c r="G239" s="106"/>
      <c r="H239" s="106"/>
      <c r="J239" s="68">
        <f>IFERROR(VLOOKUP(A239,abr!A:H,8,0),0)</f>
        <v>0</v>
      </c>
      <c r="K239" s="70">
        <f t="shared" si="6"/>
        <v>0</v>
      </c>
      <c r="M239" s="1" t="e">
        <f>VLOOKUP(B239,Ref.!I:K,3,0)</f>
        <v>#N/A</v>
      </c>
      <c r="N239" s="1">
        <f t="shared" si="7"/>
        <v>0</v>
      </c>
    </row>
    <row r="240" spans="1:14" x14ac:dyDescent="0.25">
      <c r="A240"/>
      <c r="B240"/>
      <c r="C240"/>
      <c r="D240" s="106"/>
      <c r="E240" s="106"/>
      <c r="F240" s="106"/>
      <c r="G240" s="106"/>
      <c r="H240" s="106"/>
      <c r="J240" s="68">
        <f>IFERROR(VLOOKUP(A240,abr!A:H,8,0),0)</f>
        <v>0</v>
      </c>
      <c r="K240" s="70">
        <f t="shared" si="6"/>
        <v>0</v>
      </c>
      <c r="M240" s="1" t="e">
        <f>VLOOKUP(B240,Ref.!I:K,3,0)</f>
        <v>#N/A</v>
      </c>
      <c r="N240" s="1">
        <f t="shared" si="7"/>
        <v>0</v>
      </c>
    </row>
    <row r="241" spans="1:14" x14ac:dyDescent="0.25">
      <c r="A241"/>
      <c r="B241"/>
      <c r="C241"/>
      <c r="D241" s="106"/>
      <c r="E241" s="106"/>
      <c r="F241" s="106"/>
      <c r="G241" s="106"/>
      <c r="H241" s="106"/>
      <c r="J241" s="68">
        <f>IFERROR(VLOOKUP(A241,abr!A:H,8,0),0)</f>
        <v>0</v>
      </c>
      <c r="K241" s="70">
        <f t="shared" si="6"/>
        <v>0</v>
      </c>
      <c r="M241" s="1" t="e">
        <f>VLOOKUP(B241,Ref.!I:K,3,0)</f>
        <v>#N/A</v>
      </c>
      <c r="N241" s="1">
        <f t="shared" si="7"/>
        <v>0</v>
      </c>
    </row>
    <row r="242" spans="1:14" x14ac:dyDescent="0.25">
      <c r="A242"/>
      <c r="B242"/>
      <c r="C242"/>
      <c r="D242" s="106"/>
      <c r="E242" s="106"/>
      <c r="F242" s="106"/>
      <c r="G242" s="106"/>
      <c r="H242" s="106"/>
      <c r="J242" s="68">
        <f>IFERROR(VLOOKUP(A242,abr!A:H,8,0),0)</f>
        <v>0</v>
      </c>
      <c r="K242" s="70">
        <f t="shared" si="6"/>
        <v>0</v>
      </c>
      <c r="M242" s="1" t="e">
        <f>VLOOKUP(B242,Ref.!I:K,3,0)</f>
        <v>#N/A</v>
      </c>
      <c r="N242" s="1">
        <f t="shared" si="7"/>
        <v>0</v>
      </c>
    </row>
    <row r="243" spans="1:14" x14ac:dyDescent="0.25">
      <c r="A243"/>
      <c r="B243"/>
      <c r="C243"/>
      <c r="D243" s="106"/>
      <c r="E243" s="106"/>
      <c r="F243" s="106"/>
      <c r="G243" s="106"/>
      <c r="H243" s="106"/>
      <c r="J243" s="68">
        <f>IFERROR(VLOOKUP(A243,abr!A:H,8,0),0)</f>
        <v>0</v>
      </c>
      <c r="K243" s="70">
        <f t="shared" si="6"/>
        <v>0</v>
      </c>
      <c r="M243" s="1" t="e">
        <f>VLOOKUP(B243,Ref.!I:K,3,0)</f>
        <v>#N/A</v>
      </c>
      <c r="N243" s="1">
        <f t="shared" si="7"/>
        <v>0</v>
      </c>
    </row>
    <row r="244" spans="1:14" x14ac:dyDescent="0.25">
      <c r="A244"/>
      <c r="B244"/>
      <c r="C244"/>
      <c r="D244" s="106"/>
      <c r="E244" s="106"/>
      <c r="F244" s="106"/>
      <c r="G244" s="106"/>
      <c r="H244" s="106"/>
      <c r="J244" s="68">
        <f>IFERROR(VLOOKUP(A244,abr!A:H,8,0),0)</f>
        <v>0</v>
      </c>
      <c r="K244" s="70">
        <f t="shared" si="6"/>
        <v>0</v>
      </c>
      <c r="M244" s="1" t="e">
        <f>VLOOKUP(B244,Ref.!I:K,3,0)</f>
        <v>#N/A</v>
      </c>
      <c r="N244" s="1">
        <f t="shared" si="7"/>
        <v>0</v>
      </c>
    </row>
    <row r="245" spans="1:14" x14ac:dyDescent="0.25">
      <c r="A245"/>
      <c r="B245"/>
      <c r="C245"/>
      <c r="D245" s="106"/>
      <c r="E245" s="106"/>
      <c r="F245" s="106"/>
      <c r="G245" s="106"/>
      <c r="H245" s="106"/>
      <c r="J245" s="68">
        <f>IFERROR(VLOOKUP(A245,abr!A:H,8,0),0)</f>
        <v>0</v>
      </c>
      <c r="K245" s="70">
        <f t="shared" si="6"/>
        <v>0</v>
      </c>
      <c r="M245" s="1" t="e">
        <f>VLOOKUP(B245,Ref.!I:K,3,0)</f>
        <v>#N/A</v>
      </c>
      <c r="N245" s="1">
        <f t="shared" si="7"/>
        <v>0</v>
      </c>
    </row>
    <row r="246" spans="1:14" x14ac:dyDescent="0.25">
      <c r="A246"/>
      <c r="B246"/>
      <c r="C246"/>
      <c r="D246" s="106"/>
      <c r="E246" s="106"/>
      <c r="F246" s="106"/>
      <c r="G246" s="106"/>
      <c r="H246" s="106"/>
      <c r="J246" s="68">
        <f>IFERROR(VLOOKUP(A246,abr!A:H,8,0),0)</f>
        <v>0</v>
      </c>
      <c r="K246" s="70">
        <f t="shared" si="6"/>
        <v>0</v>
      </c>
      <c r="M246" s="1" t="e">
        <f>VLOOKUP(B246,Ref.!I:K,3,0)</f>
        <v>#N/A</v>
      </c>
      <c r="N246" s="1">
        <f t="shared" si="7"/>
        <v>0</v>
      </c>
    </row>
    <row r="247" spans="1:14" x14ac:dyDescent="0.25">
      <c r="A247"/>
      <c r="B247"/>
      <c r="C247"/>
      <c r="D247" s="106"/>
      <c r="E247" s="106"/>
      <c r="F247" s="106"/>
      <c r="G247" s="106"/>
      <c r="H247" s="106"/>
      <c r="J247" s="68">
        <f>IFERROR(VLOOKUP(A247,abr!A:H,8,0),0)</f>
        <v>0</v>
      </c>
      <c r="K247" s="70">
        <f t="shared" si="6"/>
        <v>0</v>
      </c>
      <c r="M247" s="1" t="e">
        <f>VLOOKUP(B247,Ref.!I:K,3,0)</f>
        <v>#N/A</v>
      </c>
      <c r="N247" s="1">
        <f t="shared" si="7"/>
        <v>0</v>
      </c>
    </row>
    <row r="248" spans="1:14" x14ac:dyDescent="0.25">
      <c r="A248"/>
      <c r="B248"/>
      <c r="C248"/>
      <c r="D248" s="106"/>
      <c r="E248" s="106"/>
      <c r="F248" s="106"/>
      <c r="G248" s="106"/>
      <c r="H248" s="106"/>
      <c r="J248" s="68">
        <f>IFERROR(VLOOKUP(A248,abr!A:H,8,0),0)</f>
        <v>0</v>
      </c>
      <c r="K248" s="70">
        <f t="shared" si="6"/>
        <v>0</v>
      </c>
      <c r="M248" s="1" t="e">
        <f>VLOOKUP(B248,Ref.!I:K,3,0)</f>
        <v>#N/A</v>
      </c>
      <c r="N248" s="1">
        <f t="shared" si="7"/>
        <v>0</v>
      </c>
    </row>
    <row r="249" spans="1:14" x14ac:dyDescent="0.25">
      <c r="A249"/>
      <c r="B249"/>
      <c r="C249"/>
      <c r="D249" s="106"/>
      <c r="E249" s="106"/>
      <c r="F249" s="106"/>
      <c r="G249" s="106"/>
      <c r="H249" s="106"/>
      <c r="J249" s="68">
        <f>IFERROR(VLOOKUP(A249,abr!A:H,8,0),0)</f>
        <v>0</v>
      </c>
      <c r="K249" s="70">
        <f t="shared" si="6"/>
        <v>0</v>
      </c>
      <c r="M249" s="1" t="e">
        <f>VLOOKUP(B249,Ref.!I:K,3,0)</f>
        <v>#N/A</v>
      </c>
      <c r="N249" s="1">
        <f t="shared" si="7"/>
        <v>0</v>
      </c>
    </row>
    <row r="250" spans="1:14" x14ac:dyDescent="0.25">
      <c r="A250"/>
      <c r="B250"/>
      <c r="C250"/>
      <c r="D250" s="106"/>
      <c r="E250" s="106"/>
      <c r="F250" s="106"/>
      <c r="G250" s="106"/>
      <c r="H250" s="106"/>
      <c r="J250" s="68">
        <f>IFERROR(VLOOKUP(A250,abr!A:H,8,0),0)</f>
        <v>0</v>
      </c>
      <c r="K250" s="70">
        <f t="shared" si="6"/>
        <v>0</v>
      </c>
      <c r="M250" s="1" t="e">
        <f>VLOOKUP(B250,Ref.!I:K,3,0)</f>
        <v>#N/A</v>
      </c>
      <c r="N250" s="1">
        <f t="shared" si="7"/>
        <v>0</v>
      </c>
    </row>
    <row r="251" spans="1:14" x14ac:dyDescent="0.25">
      <c r="A251"/>
      <c r="B251"/>
      <c r="C251"/>
      <c r="D251" s="106"/>
      <c r="E251" s="106"/>
      <c r="F251" s="106"/>
      <c r="G251" s="106"/>
      <c r="H251" s="106"/>
      <c r="J251" s="68">
        <f>IFERROR(VLOOKUP(A251,abr!A:H,8,0),0)</f>
        <v>0</v>
      </c>
      <c r="K251" s="70">
        <f t="shared" si="6"/>
        <v>0</v>
      </c>
      <c r="M251" s="1" t="e">
        <f>VLOOKUP(B251,Ref.!I:K,3,0)</f>
        <v>#N/A</v>
      </c>
      <c r="N251" s="1">
        <f t="shared" si="7"/>
        <v>0</v>
      </c>
    </row>
    <row r="252" spans="1:14" x14ac:dyDescent="0.25">
      <c r="A252"/>
      <c r="B252"/>
      <c r="C252"/>
      <c r="D252" s="106"/>
      <c r="E252" s="106"/>
      <c r="F252" s="106"/>
      <c r="G252" s="106"/>
      <c r="H252" s="106"/>
      <c r="J252" s="68">
        <f>IFERROR(VLOOKUP(A252,abr!A:H,8,0),0)</f>
        <v>0</v>
      </c>
      <c r="K252" s="70">
        <f t="shared" si="6"/>
        <v>0</v>
      </c>
      <c r="M252" s="1" t="e">
        <f>VLOOKUP(B252,Ref.!I:K,3,0)</f>
        <v>#N/A</v>
      </c>
      <c r="N252" s="1">
        <f t="shared" si="7"/>
        <v>0</v>
      </c>
    </row>
    <row r="253" spans="1:14" x14ac:dyDescent="0.25">
      <c r="A253"/>
      <c r="B253"/>
      <c r="C253"/>
      <c r="D253" s="106"/>
      <c r="E253" s="106"/>
      <c r="F253" s="106"/>
      <c r="G253" s="106"/>
      <c r="H253" s="106"/>
      <c r="J253" s="68">
        <f>IFERROR(VLOOKUP(A253,abr!A:H,8,0),0)</f>
        <v>0</v>
      </c>
      <c r="K253" s="70">
        <f t="shared" si="6"/>
        <v>0</v>
      </c>
      <c r="M253" s="1" t="e">
        <f>VLOOKUP(B253,Ref.!I:K,3,0)</f>
        <v>#N/A</v>
      </c>
      <c r="N253" s="1">
        <f t="shared" si="7"/>
        <v>0</v>
      </c>
    </row>
    <row r="254" spans="1:14" x14ac:dyDescent="0.25">
      <c r="A254"/>
      <c r="B254"/>
      <c r="C254"/>
      <c r="D254" s="106"/>
      <c r="E254" s="106"/>
      <c r="F254" s="106"/>
      <c r="G254" s="106"/>
      <c r="H254" s="106"/>
      <c r="J254" s="68">
        <f>IFERROR(VLOOKUP(A254,abr!A:H,8,0),0)</f>
        <v>0</v>
      </c>
      <c r="K254" s="70">
        <f t="shared" si="6"/>
        <v>0</v>
      </c>
      <c r="M254" s="1" t="e">
        <f>VLOOKUP(B254,Ref.!I:K,3,0)</f>
        <v>#N/A</v>
      </c>
      <c r="N254" s="1">
        <f t="shared" si="7"/>
        <v>0</v>
      </c>
    </row>
    <row r="255" spans="1:14" x14ac:dyDescent="0.25">
      <c r="A255"/>
      <c r="B255"/>
      <c r="C255"/>
      <c r="D255" s="106"/>
      <c r="E255" s="106"/>
      <c r="F255" s="106"/>
      <c r="G255" s="106"/>
      <c r="H255" s="106"/>
      <c r="J255" s="68">
        <f>IFERROR(VLOOKUP(A255,abr!A:H,8,0),0)</f>
        <v>0</v>
      </c>
      <c r="K255" s="70">
        <f t="shared" si="6"/>
        <v>0</v>
      </c>
      <c r="M255" s="1" t="e">
        <f>VLOOKUP(B255,Ref.!I:K,3,0)</f>
        <v>#N/A</v>
      </c>
      <c r="N255" s="1">
        <f t="shared" si="7"/>
        <v>0</v>
      </c>
    </row>
    <row r="256" spans="1:14" x14ac:dyDescent="0.25">
      <c r="A256"/>
      <c r="B256"/>
      <c r="C256"/>
      <c r="D256" s="106"/>
      <c r="E256" s="106"/>
      <c r="F256" s="106"/>
      <c r="G256" s="106"/>
      <c r="H256" s="106"/>
      <c r="J256" s="68">
        <f>IFERROR(VLOOKUP(A256,abr!A:H,8,0),0)</f>
        <v>0</v>
      </c>
      <c r="K256" s="70">
        <f t="shared" si="6"/>
        <v>0</v>
      </c>
      <c r="M256" s="1" t="e">
        <f>VLOOKUP(B256,Ref.!I:K,3,0)</f>
        <v>#N/A</v>
      </c>
      <c r="N256" s="1">
        <f t="shared" si="7"/>
        <v>0</v>
      </c>
    </row>
    <row r="257" spans="1:14" x14ac:dyDescent="0.25">
      <c r="A257"/>
      <c r="B257"/>
      <c r="C257"/>
      <c r="D257" s="106"/>
      <c r="E257" s="106"/>
      <c r="F257" s="106"/>
      <c r="G257" s="106"/>
      <c r="H257" s="106"/>
      <c r="J257" s="68">
        <f>IFERROR(VLOOKUP(A257,abr!A:H,8,0),0)</f>
        <v>0</v>
      </c>
      <c r="K257" s="70">
        <f t="shared" si="6"/>
        <v>0</v>
      </c>
      <c r="M257" s="1" t="e">
        <f>VLOOKUP(B257,Ref.!I:K,3,0)</f>
        <v>#N/A</v>
      </c>
      <c r="N257" s="1">
        <f t="shared" si="7"/>
        <v>0</v>
      </c>
    </row>
    <row r="258" spans="1:14" x14ac:dyDescent="0.25">
      <c r="A258"/>
      <c r="B258"/>
      <c r="C258"/>
      <c r="D258" s="106"/>
      <c r="E258" s="106"/>
      <c r="F258" s="106"/>
      <c r="G258" s="106"/>
      <c r="H258" s="106"/>
      <c r="J258" s="68">
        <f>IFERROR(VLOOKUP(A258,abr!A:H,8,0),0)</f>
        <v>0</v>
      </c>
      <c r="K258" s="70">
        <f t="shared" ref="K258:K277" si="8">D258-J258</f>
        <v>0</v>
      </c>
      <c r="M258" s="1" t="e">
        <f>VLOOKUP(B258,Ref.!I:K,3,0)</f>
        <v>#N/A</v>
      </c>
      <c r="N258" s="1">
        <f t="shared" si="7"/>
        <v>0</v>
      </c>
    </row>
    <row r="259" spans="1:14" x14ac:dyDescent="0.25">
      <c r="A259"/>
      <c r="B259"/>
      <c r="C259"/>
      <c r="D259" s="106"/>
      <c r="E259" s="106"/>
      <c r="F259" s="106"/>
      <c r="G259" s="106"/>
      <c r="H259" s="106"/>
      <c r="J259" s="68">
        <f>IFERROR(VLOOKUP(A259,abr!A:H,8,0),0)</f>
        <v>0</v>
      </c>
      <c r="K259" s="70">
        <f t="shared" si="8"/>
        <v>0</v>
      </c>
      <c r="M259" s="1" t="e">
        <f>VLOOKUP(B259,Ref.!I:K,3,0)</f>
        <v>#N/A</v>
      </c>
      <c r="N259" s="1">
        <f t="shared" ref="N259:N289" si="9">LEN(A259)</f>
        <v>0</v>
      </c>
    </row>
    <row r="260" spans="1:14" x14ac:dyDescent="0.25">
      <c r="A260"/>
      <c r="B260"/>
      <c r="C260"/>
      <c r="D260" s="106"/>
      <c r="E260" s="106"/>
      <c r="F260" s="106"/>
      <c r="G260" s="106"/>
      <c r="H260" s="106"/>
      <c r="J260" s="68">
        <f>IFERROR(VLOOKUP(A260,abr!A:H,8,0),0)</f>
        <v>0</v>
      </c>
      <c r="K260" s="70">
        <f t="shared" si="8"/>
        <v>0</v>
      </c>
      <c r="M260" s="1" t="e">
        <f>VLOOKUP(B260,Ref.!I:K,3,0)</f>
        <v>#N/A</v>
      </c>
      <c r="N260" s="1">
        <f t="shared" si="9"/>
        <v>0</v>
      </c>
    </row>
    <row r="261" spans="1:14" x14ac:dyDescent="0.25">
      <c r="A261"/>
      <c r="B261"/>
      <c r="C261"/>
      <c r="D261" s="106"/>
      <c r="E261" s="106"/>
      <c r="F261" s="106"/>
      <c r="G261" s="106"/>
      <c r="H261" s="106"/>
      <c r="J261" s="68">
        <f>IFERROR(VLOOKUP(A261,abr!A:H,8,0),0)</f>
        <v>0</v>
      </c>
      <c r="K261" s="70">
        <f t="shared" si="8"/>
        <v>0</v>
      </c>
      <c r="M261" s="1" t="e">
        <f>VLOOKUP(B261,Ref.!I:K,3,0)</f>
        <v>#N/A</v>
      </c>
      <c r="N261" s="1">
        <f t="shared" si="9"/>
        <v>0</v>
      </c>
    </row>
    <row r="262" spans="1:14" x14ac:dyDescent="0.25">
      <c r="A262"/>
      <c r="B262"/>
      <c r="C262"/>
      <c r="D262" s="106"/>
      <c r="E262" s="106"/>
      <c r="F262" s="106"/>
      <c r="G262" s="106"/>
      <c r="H262" s="106"/>
      <c r="J262" s="68">
        <f>IFERROR(VLOOKUP(A262,abr!A:H,8,0),0)</f>
        <v>0</v>
      </c>
      <c r="K262" s="70">
        <f t="shared" si="8"/>
        <v>0</v>
      </c>
      <c r="M262" s="1" t="e">
        <f>VLOOKUP(B262,Ref.!I:K,3,0)</f>
        <v>#N/A</v>
      </c>
      <c r="N262" s="1">
        <f t="shared" si="9"/>
        <v>0</v>
      </c>
    </row>
    <row r="263" spans="1:14" x14ac:dyDescent="0.25">
      <c r="A263"/>
      <c r="B263"/>
      <c r="C263"/>
      <c r="D263" s="106"/>
      <c r="E263" s="106"/>
      <c r="F263" s="106"/>
      <c r="G263" s="106"/>
      <c r="H263" s="106"/>
      <c r="J263" s="68">
        <f>IFERROR(VLOOKUP(A263,abr!A:H,8,0),0)</f>
        <v>0</v>
      </c>
      <c r="K263" s="70">
        <f t="shared" si="8"/>
        <v>0</v>
      </c>
      <c r="M263" s="1" t="e">
        <f>VLOOKUP(B263,Ref.!I:K,3,0)</f>
        <v>#N/A</v>
      </c>
      <c r="N263" s="1">
        <f t="shared" si="9"/>
        <v>0</v>
      </c>
    </row>
    <row r="264" spans="1:14" x14ac:dyDescent="0.25">
      <c r="A264"/>
      <c r="B264"/>
      <c r="C264"/>
      <c r="D264" s="106"/>
      <c r="E264" s="106"/>
      <c r="F264" s="106"/>
      <c r="G264" s="106"/>
      <c r="H264" s="106"/>
      <c r="J264" s="68">
        <f>IFERROR(VLOOKUP(A264,abr!A:H,8,0),0)</f>
        <v>0</v>
      </c>
      <c r="K264" s="70">
        <f t="shared" si="8"/>
        <v>0</v>
      </c>
      <c r="M264" s="1" t="e">
        <f>VLOOKUP(B264,Ref.!I:K,3,0)</f>
        <v>#N/A</v>
      </c>
      <c r="N264" s="1">
        <f t="shared" si="9"/>
        <v>0</v>
      </c>
    </row>
    <row r="265" spans="1:14" x14ac:dyDescent="0.25">
      <c r="A265"/>
      <c r="B265"/>
      <c r="C265"/>
      <c r="D265" s="106"/>
      <c r="E265" s="106"/>
      <c r="F265" s="106"/>
      <c r="G265" s="106"/>
      <c r="H265" s="106"/>
      <c r="J265" s="68">
        <f>IFERROR(VLOOKUP(A265,abr!A:H,8,0),0)</f>
        <v>0</v>
      </c>
      <c r="K265" s="70">
        <f t="shared" si="8"/>
        <v>0</v>
      </c>
      <c r="M265" s="1" t="e">
        <f>VLOOKUP(B265,Ref.!I:K,3,0)</f>
        <v>#N/A</v>
      </c>
      <c r="N265" s="1">
        <f t="shared" si="9"/>
        <v>0</v>
      </c>
    </row>
    <row r="266" spans="1:14" x14ac:dyDescent="0.25">
      <c r="A266"/>
      <c r="B266"/>
      <c r="C266"/>
      <c r="D266" s="106"/>
      <c r="E266" s="106"/>
      <c r="F266" s="106"/>
      <c r="G266" s="106"/>
      <c r="H266" s="106"/>
      <c r="J266" s="68">
        <f>IFERROR(VLOOKUP(A266,abr!A:H,8,0),0)</f>
        <v>0</v>
      </c>
      <c r="K266" s="70">
        <f t="shared" si="8"/>
        <v>0</v>
      </c>
      <c r="M266" s="1" t="e">
        <f>VLOOKUP(B266,Ref.!I:K,3,0)</f>
        <v>#N/A</v>
      </c>
      <c r="N266" s="1">
        <f t="shared" si="9"/>
        <v>0</v>
      </c>
    </row>
    <row r="267" spans="1:14" x14ac:dyDescent="0.25">
      <c r="A267"/>
      <c r="B267"/>
      <c r="C267"/>
      <c r="D267" s="106"/>
      <c r="E267" s="106"/>
      <c r="F267" s="106"/>
      <c r="G267" s="106"/>
      <c r="H267" s="106"/>
      <c r="J267" s="68">
        <f>IFERROR(VLOOKUP(A267,abr!A:H,8,0),0)</f>
        <v>0</v>
      </c>
      <c r="K267" s="70">
        <f t="shared" si="8"/>
        <v>0</v>
      </c>
      <c r="M267" s="1" t="e">
        <f>VLOOKUP(B267,Ref.!I:K,3,0)</f>
        <v>#N/A</v>
      </c>
      <c r="N267" s="1">
        <f t="shared" si="9"/>
        <v>0</v>
      </c>
    </row>
    <row r="268" spans="1:14" x14ac:dyDescent="0.25">
      <c r="A268"/>
      <c r="B268"/>
      <c r="C268"/>
      <c r="D268" s="106"/>
      <c r="E268" s="106"/>
      <c r="F268" s="106"/>
      <c r="G268" s="106"/>
      <c r="H268" s="106"/>
      <c r="J268" s="68">
        <f>IFERROR(VLOOKUP(A268,abr!A:H,8,0),0)</f>
        <v>0</v>
      </c>
      <c r="K268" s="70">
        <f t="shared" si="8"/>
        <v>0</v>
      </c>
      <c r="M268" s="1" t="e">
        <f>VLOOKUP(B268,Ref.!I:K,3,0)</f>
        <v>#N/A</v>
      </c>
      <c r="N268" s="1">
        <f t="shared" si="9"/>
        <v>0</v>
      </c>
    </row>
    <row r="269" spans="1:14" x14ac:dyDescent="0.25">
      <c r="A269"/>
      <c r="B269"/>
      <c r="C269"/>
      <c r="D269" s="106"/>
      <c r="E269" s="106"/>
      <c r="F269" s="106"/>
      <c r="G269" s="106"/>
      <c r="H269" s="106"/>
      <c r="J269" s="68">
        <f>IFERROR(VLOOKUP(A269,abr!A:H,8,0),0)</f>
        <v>0</v>
      </c>
      <c r="K269" s="70">
        <f t="shared" si="8"/>
        <v>0</v>
      </c>
      <c r="M269" s="1" t="e">
        <f>VLOOKUP(B269,Ref.!I:K,3,0)</f>
        <v>#N/A</v>
      </c>
      <c r="N269" s="1">
        <f t="shared" si="9"/>
        <v>0</v>
      </c>
    </row>
    <row r="270" spans="1:14" x14ac:dyDescent="0.25">
      <c r="A270"/>
      <c r="B270"/>
      <c r="C270"/>
      <c r="D270" s="106"/>
      <c r="E270" s="106"/>
      <c r="F270" s="106"/>
      <c r="G270" s="106"/>
      <c r="H270" s="106"/>
      <c r="J270" s="68">
        <f>IFERROR(VLOOKUP(A270,abr!A:H,8,0),0)</f>
        <v>0</v>
      </c>
      <c r="K270" s="70">
        <f t="shared" si="8"/>
        <v>0</v>
      </c>
      <c r="M270" s="1" t="e">
        <f>VLOOKUP(B270,Ref.!I:K,3,0)</f>
        <v>#N/A</v>
      </c>
      <c r="N270" s="1">
        <f t="shared" si="9"/>
        <v>0</v>
      </c>
    </row>
    <row r="271" spans="1:14" x14ac:dyDescent="0.25">
      <c r="A271"/>
      <c r="B271"/>
      <c r="C271"/>
      <c r="D271" s="106"/>
      <c r="E271" s="106"/>
      <c r="F271" s="106"/>
      <c r="G271" s="106"/>
      <c r="H271" s="106"/>
      <c r="J271" s="68">
        <f>IFERROR(VLOOKUP(A271,abr!A:H,8,0),0)</f>
        <v>0</v>
      </c>
      <c r="K271" s="70">
        <f t="shared" si="8"/>
        <v>0</v>
      </c>
      <c r="M271" s="1" t="e">
        <f>VLOOKUP(B271,Ref.!I:K,3,0)</f>
        <v>#N/A</v>
      </c>
      <c r="N271" s="1">
        <f t="shared" si="9"/>
        <v>0</v>
      </c>
    </row>
    <row r="272" spans="1:14" x14ac:dyDescent="0.25">
      <c r="A272"/>
      <c r="B272"/>
      <c r="C272"/>
      <c r="D272" s="106"/>
      <c r="E272" s="106"/>
      <c r="F272" s="106"/>
      <c r="G272" s="106"/>
      <c r="H272" s="106"/>
      <c r="J272" s="68">
        <f>IFERROR(VLOOKUP(A272,abr!A:H,8,0),0)</f>
        <v>0</v>
      </c>
      <c r="K272" s="70">
        <f t="shared" si="8"/>
        <v>0</v>
      </c>
      <c r="M272" s="1" t="e">
        <f>VLOOKUP(B272,Ref.!I:K,3,0)</f>
        <v>#N/A</v>
      </c>
      <c r="N272" s="1">
        <f t="shared" si="9"/>
        <v>0</v>
      </c>
    </row>
    <row r="273" spans="1:14" x14ac:dyDescent="0.25">
      <c r="A273"/>
      <c r="B273"/>
      <c r="C273"/>
      <c r="D273" s="106"/>
      <c r="E273" s="106"/>
      <c r="F273" s="106"/>
      <c r="G273" s="106"/>
      <c r="H273" s="106"/>
      <c r="J273" s="68">
        <f>IFERROR(VLOOKUP(A273,abr!A:H,8,0),0)</f>
        <v>0</v>
      </c>
      <c r="K273" s="70">
        <f t="shared" si="8"/>
        <v>0</v>
      </c>
      <c r="M273" s="1" t="e">
        <f>VLOOKUP(B273,Ref.!I:K,3,0)</f>
        <v>#N/A</v>
      </c>
      <c r="N273" s="1">
        <f t="shared" si="9"/>
        <v>0</v>
      </c>
    </row>
    <row r="274" spans="1:14" x14ac:dyDescent="0.25">
      <c r="A274"/>
      <c r="B274"/>
      <c r="C274"/>
      <c r="D274" s="106"/>
      <c r="E274" s="106"/>
      <c r="F274" s="106"/>
      <c r="G274" s="106"/>
      <c r="H274" s="106"/>
      <c r="J274" s="68">
        <f>IFERROR(VLOOKUP(A274,abr!A:H,8,0),0)</f>
        <v>0</v>
      </c>
      <c r="K274" s="70">
        <f t="shared" si="8"/>
        <v>0</v>
      </c>
      <c r="M274" s="1" t="e">
        <f>VLOOKUP(B274,Ref.!I:K,3,0)</f>
        <v>#N/A</v>
      </c>
      <c r="N274" s="1">
        <f t="shared" si="9"/>
        <v>0</v>
      </c>
    </row>
    <row r="275" spans="1:14" x14ac:dyDescent="0.25">
      <c r="A275"/>
      <c r="B275"/>
      <c r="C275"/>
      <c r="D275" s="106"/>
      <c r="E275" s="106"/>
      <c r="F275" s="106"/>
      <c r="G275" s="106"/>
      <c r="H275" s="106"/>
      <c r="J275" s="68">
        <f>IFERROR(VLOOKUP(A275,abr!A:H,8,0),0)</f>
        <v>0</v>
      </c>
      <c r="K275" s="70">
        <f t="shared" si="8"/>
        <v>0</v>
      </c>
      <c r="M275" s="1" t="e">
        <f>VLOOKUP(B275,Ref.!I:K,3,0)</f>
        <v>#N/A</v>
      </c>
      <c r="N275" s="1">
        <f t="shared" si="9"/>
        <v>0</v>
      </c>
    </row>
    <row r="276" spans="1:14" x14ac:dyDescent="0.25">
      <c r="A276"/>
      <c r="B276"/>
      <c r="C276"/>
      <c r="D276" s="106"/>
      <c r="E276" s="106"/>
      <c r="F276" s="106"/>
      <c r="G276" s="106"/>
      <c r="H276" s="106"/>
      <c r="J276" s="68">
        <f>IFERROR(VLOOKUP(A276,abr!A:H,8,0),0)</f>
        <v>0</v>
      </c>
      <c r="K276" s="70">
        <f t="shared" si="8"/>
        <v>0</v>
      </c>
      <c r="M276" s="1" t="e">
        <f>VLOOKUP(B276,Ref.!I:K,3,0)</f>
        <v>#N/A</v>
      </c>
      <c r="N276" s="1">
        <f t="shared" si="9"/>
        <v>0</v>
      </c>
    </row>
    <row r="277" spans="1:14" x14ac:dyDescent="0.25">
      <c r="A277"/>
      <c r="B277"/>
      <c r="C277"/>
      <c r="D277" s="106"/>
      <c r="E277" s="106"/>
      <c r="F277" s="106"/>
      <c r="G277" s="106"/>
      <c r="H277" s="106"/>
      <c r="J277" s="68">
        <f>IFERROR(VLOOKUP(A277,abr!A:H,8,0),0)</f>
        <v>0</v>
      </c>
      <c r="K277" s="70">
        <f t="shared" si="8"/>
        <v>0</v>
      </c>
      <c r="M277" s="1" t="e">
        <f>VLOOKUP(B277,Ref.!I:K,3,0)</f>
        <v>#N/A</v>
      </c>
      <c r="N277" s="1">
        <f t="shared" si="9"/>
        <v>0</v>
      </c>
    </row>
    <row r="278" spans="1:14" x14ac:dyDescent="0.25">
      <c r="A278"/>
      <c r="B278"/>
      <c r="C278"/>
      <c r="D278" s="106"/>
      <c r="E278" s="106"/>
      <c r="F278" s="106"/>
      <c r="G278" s="106"/>
      <c r="H278" s="106"/>
      <c r="J278" s="68">
        <f>IFERROR(VLOOKUP(A278,abr!A:H,8,0),0)</f>
        <v>0</v>
      </c>
      <c r="K278" s="70">
        <f t="shared" ref="K278:K289" si="10">D278-J278</f>
        <v>0</v>
      </c>
      <c r="M278" s="1" t="e">
        <f>VLOOKUP(B278,Ref.!I:K,3,0)</f>
        <v>#N/A</v>
      </c>
      <c r="N278" s="1">
        <f t="shared" si="9"/>
        <v>0</v>
      </c>
    </row>
    <row r="279" spans="1:14" x14ac:dyDescent="0.25">
      <c r="A279"/>
      <c r="B279"/>
      <c r="C279"/>
      <c r="D279" s="106"/>
      <c r="E279" s="106"/>
      <c r="F279" s="106"/>
      <c r="G279" s="106"/>
      <c r="H279" s="106"/>
      <c r="J279" s="68">
        <f>IFERROR(VLOOKUP(A279,abr!A:H,8,0),0)</f>
        <v>0</v>
      </c>
      <c r="K279" s="70">
        <f t="shared" si="10"/>
        <v>0</v>
      </c>
      <c r="M279" s="1" t="e">
        <f>VLOOKUP(B279,Ref.!I:K,3,0)</f>
        <v>#N/A</v>
      </c>
      <c r="N279" s="1">
        <f t="shared" si="9"/>
        <v>0</v>
      </c>
    </row>
    <row r="280" spans="1:14" x14ac:dyDescent="0.25">
      <c r="A280"/>
      <c r="B280"/>
      <c r="C280"/>
      <c r="D280" s="106"/>
      <c r="E280" s="106"/>
      <c r="F280" s="106"/>
      <c r="G280" s="106"/>
      <c r="H280" s="106"/>
      <c r="J280" s="68">
        <f>IFERROR(VLOOKUP(A280,abr!A:H,8,0),0)</f>
        <v>0</v>
      </c>
      <c r="K280" s="70">
        <f t="shared" si="10"/>
        <v>0</v>
      </c>
      <c r="M280" s="1" t="e">
        <f>VLOOKUP(B280,Ref.!I:K,3,0)</f>
        <v>#N/A</v>
      </c>
      <c r="N280" s="1">
        <f t="shared" si="9"/>
        <v>0</v>
      </c>
    </row>
    <row r="281" spans="1:14" x14ac:dyDescent="0.25">
      <c r="A281"/>
      <c r="B281"/>
      <c r="C281"/>
      <c r="D281" s="106"/>
      <c r="E281" s="106"/>
      <c r="F281" s="106"/>
      <c r="G281" s="106"/>
      <c r="H281" s="106"/>
      <c r="J281" s="68">
        <f>IFERROR(VLOOKUP(A281,abr!A:H,8,0),0)</f>
        <v>0</v>
      </c>
      <c r="K281" s="70">
        <f t="shared" si="10"/>
        <v>0</v>
      </c>
      <c r="M281" s="1" t="e">
        <f>VLOOKUP(B281,Ref.!I:K,3,0)</f>
        <v>#N/A</v>
      </c>
      <c r="N281" s="1">
        <f t="shared" si="9"/>
        <v>0</v>
      </c>
    </row>
    <row r="282" spans="1:14" x14ac:dyDescent="0.25">
      <c r="A282"/>
      <c r="B282"/>
      <c r="C282"/>
      <c r="D282" s="106"/>
      <c r="E282" s="106"/>
      <c r="F282" s="106"/>
      <c r="G282" s="106"/>
      <c r="H282" s="106"/>
      <c r="J282" s="68">
        <f>IFERROR(VLOOKUP(A282,abr!A:H,8,0),0)</f>
        <v>0</v>
      </c>
      <c r="K282" s="70">
        <f t="shared" si="10"/>
        <v>0</v>
      </c>
      <c r="M282" s="1" t="e">
        <f>VLOOKUP(B282,Ref.!I:K,3,0)</f>
        <v>#N/A</v>
      </c>
      <c r="N282" s="1">
        <f t="shared" si="9"/>
        <v>0</v>
      </c>
    </row>
    <row r="283" spans="1:14" x14ac:dyDescent="0.25">
      <c r="A283"/>
      <c r="B283"/>
      <c r="C283"/>
      <c r="D283" s="106"/>
      <c r="E283" s="106"/>
      <c r="F283" s="106"/>
      <c r="G283" s="106"/>
      <c r="H283" s="106"/>
      <c r="J283" s="68">
        <f>IFERROR(VLOOKUP(A283,abr!A:H,8,0),0)</f>
        <v>0</v>
      </c>
      <c r="K283" s="70">
        <f t="shared" si="10"/>
        <v>0</v>
      </c>
      <c r="M283" s="1" t="e">
        <f>VLOOKUP(B283,Ref.!I:K,3,0)</f>
        <v>#N/A</v>
      </c>
      <c r="N283" s="1">
        <f t="shared" si="9"/>
        <v>0</v>
      </c>
    </row>
    <row r="284" spans="1:14" x14ac:dyDescent="0.25">
      <c r="A284"/>
      <c r="B284"/>
      <c r="C284"/>
      <c r="D284" s="106"/>
      <c r="E284" s="106"/>
      <c r="F284" s="106"/>
      <c r="G284" s="106"/>
      <c r="H284" s="106"/>
      <c r="J284" s="68">
        <f>IFERROR(VLOOKUP(A284,abr!A:H,8,0),0)</f>
        <v>0</v>
      </c>
      <c r="K284" s="70">
        <f t="shared" si="10"/>
        <v>0</v>
      </c>
      <c r="M284" s="1" t="e">
        <f>VLOOKUP(B284,Ref.!I:K,3,0)</f>
        <v>#N/A</v>
      </c>
      <c r="N284" s="1">
        <f t="shared" si="9"/>
        <v>0</v>
      </c>
    </row>
    <row r="285" spans="1:14" x14ac:dyDescent="0.25">
      <c r="A285"/>
      <c r="B285"/>
      <c r="C285"/>
      <c r="D285" s="106"/>
      <c r="E285" s="106"/>
      <c r="F285" s="106"/>
      <c r="G285" s="106"/>
      <c r="H285" s="106"/>
      <c r="J285" s="68">
        <f>IFERROR(VLOOKUP(A285,abr!A:H,8,0),0)</f>
        <v>0</v>
      </c>
      <c r="K285" s="70">
        <f t="shared" si="10"/>
        <v>0</v>
      </c>
      <c r="M285" s="1" t="e">
        <f>VLOOKUP(B285,Ref.!I:K,3,0)</f>
        <v>#N/A</v>
      </c>
      <c r="N285" s="1">
        <f t="shared" si="9"/>
        <v>0</v>
      </c>
    </row>
    <row r="286" spans="1:14" x14ac:dyDescent="0.25">
      <c r="A286"/>
      <c r="B286"/>
      <c r="C286"/>
      <c r="D286" s="106"/>
      <c r="E286" s="106"/>
      <c r="F286" s="106"/>
      <c r="G286" s="106"/>
      <c r="H286" s="106"/>
      <c r="J286" s="68">
        <f>IFERROR(VLOOKUP(A286,abr!A:H,8,0),0)</f>
        <v>0</v>
      </c>
      <c r="K286" s="70">
        <f t="shared" si="10"/>
        <v>0</v>
      </c>
      <c r="M286" s="1" t="e">
        <f>VLOOKUP(B286,Ref.!I:K,3,0)</f>
        <v>#N/A</v>
      </c>
      <c r="N286" s="1">
        <f t="shared" si="9"/>
        <v>0</v>
      </c>
    </row>
    <row r="287" spans="1:14" x14ac:dyDescent="0.25">
      <c r="A287"/>
      <c r="B287"/>
      <c r="C287"/>
      <c r="D287" s="106"/>
      <c r="E287" s="106"/>
      <c r="F287" s="106"/>
      <c r="G287" s="106"/>
      <c r="H287" s="106"/>
      <c r="J287" s="68">
        <f>IFERROR(VLOOKUP(A287,abr!A:H,8,0),0)</f>
        <v>0</v>
      </c>
      <c r="K287" s="70">
        <f t="shared" si="10"/>
        <v>0</v>
      </c>
      <c r="M287" s="1" t="e">
        <f>VLOOKUP(B287,Ref.!I:K,3,0)</f>
        <v>#N/A</v>
      </c>
      <c r="N287" s="1">
        <f t="shared" si="9"/>
        <v>0</v>
      </c>
    </row>
    <row r="288" spans="1:14" x14ac:dyDescent="0.25">
      <c r="A288"/>
      <c r="B288"/>
      <c r="C288"/>
      <c r="D288" s="106"/>
      <c r="E288" s="106"/>
      <c r="F288" s="106"/>
      <c r="G288" s="106"/>
      <c r="H288" s="106"/>
      <c r="J288" s="68">
        <f>IFERROR(VLOOKUP(A288,abr!A:H,8,0),0)</f>
        <v>0</v>
      </c>
      <c r="K288" s="70">
        <f t="shared" si="10"/>
        <v>0</v>
      </c>
      <c r="M288" s="1" t="e">
        <f>VLOOKUP(B288,Ref.!I:K,3,0)</f>
        <v>#N/A</v>
      </c>
      <c r="N288" s="1">
        <f t="shared" si="9"/>
        <v>0</v>
      </c>
    </row>
    <row r="289" spans="1:14" x14ac:dyDescent="0.25">
      <c r="A289"/>
      <c r="B289"/>
      <c r="C289"/>
      <c r="D289" s="106"/>
      <c r="E289" s="106"/>
      <c r="F289" s="106"/>
      <c r="G289" s="106"/>
      <c r="H289" s="106"/>
      <c r="J289" s="68">
        <f>IFERROR(VLOOKUP(A289,abr!A:H,8,0),0)</f>
        <v>0</v>
      </c>
      <c r="K289" s="70">
        <f t="shared" si="10"/>
        <v>0</v>
      </c>
      <c r="M289" s="1" t="e">
        <f>VLOOKUP(B289,Ref.!I:K,3,0)</f>
        <v>#N/A</v>
      </c>
      <c r="N289" s="1">
        <f t="shared" si="9"/>
        <v>0</v>
      </c>
    </row>
    <row r="290" spans="1:14" x14ac:dyDescent="0.25">
      <c r="A290"/>
      <c r="B290"/>
      <c r="C290"/>
      <c r="D290" s="106"/>
      <c r="E290" s="106"/>
      <c r="F290" s="106"/>
      <c r="G290" s="106"/>
      <c r="H290" s="106"/>
    </row>
    <row r="291" spans="1:14" x14ac:dyDescent="0.25">
      <c r="A291"/>
      <c r="B291"/>
      <c r="C291"/>
      <c r="D291" s="106"/>
      <c r="E291" s="106"/>
      <c r="F291" s="106"/>
      <c r="G291" s="106"/>
      <c r="H291" s="106"/>
    </row>
    <row r="292" spans="1:14" x14ac:dyDescent="0.25">
      <c r="A292"/>
      <c r="B292"/>
      <c r="C292"/>
      <c r="D292" s="106"/>
      <c r="E292" s="106"/>
      <c r="F292" s="106"/>
      <c r="G292" s="106"/>
      <c r="H292" s="106"/>
    </row>
    <row r="293" spans="1:14" x14ac:dyDescent="0.25">
      <c r="A293"/>
      <c r="B293"/>
      <c r="C293"/>
      <c r="D293" s="106"/>
      <c r="E293" s="106"/>
      <c r="F293" s="106"/>
      <c r="G293" s="106"/>
      <c r="H293" s="106"/>
    </row>
    <row r="294" spans="1:14" x14ac:dyDescent="0.25">
      <c r="A294"/>
      <c r="B294"/>
      <c r="C294"/>
      <c r="D294" s="106"/>
      <c r="E294" s="106"/>
      <c r="F294" s="106"/>
      <c r="G294" s="106"/>
      <c r="H294" s="106"/>
    </row>
    <row r="295" spans="1:14" x14ac:dyDescent="0.25">
      <c r="A295"/>
      <c r="B295"/>
      <c r="C295"/>
      <c r="D295" s="106"/>
      <c r="E295" s="106"/>
      <c r="F295" s="106"/>
      <c r="G295" s="106"/>
      <c r="H295" s="106"/>
    </row>
    <row r="296" spans="1:14" x14ac:dyDescent="0.25">
      <c r="A296"/>
      <c r="B296"/>
      <c r="C296"/>
      <c r="D296" s="106"/>
      <c r="E296" s="106"/>
      <c r="F296" s="106"/>
      <c r="G296" s="106"/>
      <c r="H296" s="106"/>
    </row>
    <row r="297" spans="1:14" x14ac:dyDescent="0.25">
      <c r="A297"/>
      <c r="B297"/>
      <c r="C297"/>
      <c r="D297" s="106"/>
      <c r="E297" s="106"/>
      <c r="F297" s="106"/>
      <c r="G297" s="106"/>
      <c r="H297" s="106"/>
    </row>
    <row r="298" spans="1:14" x14ac:dyDescent="0.25">
      <c r="A298"/>
      <c r="B298"/>
      <c r="C298"/>
      <c r="D298" s="106"/>
      <c r="E298" s="106"/>
      <c r="F298" s="106"/>
      <c r="G298" s="106"/>
      <c r="H298" s="106"/>
    </row>
    <row r="299" spans="1:14" x14ac:dyDescent="0.25">
      <c r="A299"/>
      <c r="B299"/>
      <c r="C299"/>
      <c r="D299" s="106"/>
      <c r="E299" s="106"/>
      <c r="F299" s="106"/>
      <c r="G299" s="106"/>
      <c r="H299" s="106"/>
    </row>
    <row r="300" spans="1:14" x14ac:dyDescent="0.25">
      <c r="A300"/>
      <c r="B300"/>
      <c r="C300"/>
      <c r="D300" s="106"/>
      <c r="E300" s="106"/>
      <c r="F300" s="106"/>
      <c r="G300" s="106"/>
      <c r="H300" s="106"/>
    </row>
    <row r="301" spans="1:14" x14ac:dyDescent="0.25">
      <c r="A301"/>
      <c r="B301"/>
      <c r="C301"/>
      <c r="D301" s="106"/>
      <c r="E301" s="106"/>
      <c r="F301" s="106"/>
      <c r="G301" s="106"/>
      <c r="H301" s="106"/>
    </row>
  </sheetData>
  <autoFilter ref="A1:Y295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8"/>
  <sheetViews>
    <sheetView workbookViewId="0">
      <pane ySplit="1" topLeftCell="A274" activePane="bottomLeft" state="frozen"/>
      <selection activeCell="A2" sqref="A2"/>
      <selection pane="bottomLeft" activeCell="A2" sqref="A2"/>
    </sheetView>
  </sheetViews>
  <sheetFormatPr defaultRowHeight="15" x14ac:dyDescent="0.25"/>
  <cols>
    <col min="1" max="1" width="15.140625" style="1" bestFit="1" customWidth="1"/>
    <col min="2" max="2" width="9.85546875" style="1" bestFit="1" customWidth="1"/>
    <col min="3" max="3" width="85" style="1" bestFit="1" customWidth="1"/>
    <col min="4" max="6" width="15.28515625" style="68" bestFit="1" customWidth="1"/>
    <col min="7" max="7" width="14.85546875" style="68" bestFit="1" customWidth="1"/>
    <col min="8" max="8" width="15.28515625" style="68" bestFit="1" customWidth="1"/>
    <col min="9" max="9" width="2" style="1" bestFit="1" customWidth="1"/>
    <col min="10" max="10" width="15.28515625" style="1" bestFit="1" customWidth="1"/>
    <col min="11" max="11" width="5.140625" style="1" bestFit="1" customWidth="1"/>
    <col min="12" max="12" width="9.140625" style="1"/>
    <col min="13" max="13" width="41" style="1" bestFit="1" customWidth="1"/>
    <col min="14" max="14" width="7" style="1" bestFit="1" customWidth="1"/>
    <col min="15" max="15" width="14.85546875" style="68" bestFit="1" customWidth="1"/>
    <col min="16" max="16384" width="9.140625" style="1"/>
  </cols>
  <sheetData>
    <row r="1" spans="1:25" s="4" customFormat="1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4" t="s">
        <v>317</v>
      </c>
      <c r="J1" s="4" t="s">
        <v>317</v>
      </c>
      <c r="K1" s="4" t="s">
        <v>317</v>
      </c>
      <c r="L1" s="4" t="s">
        <v>317</v>
      </c>
      <c r="M1" s="4" t="s">
        <v>315</v>
      </c>
      <c r="N1" s="2" t="s">
        <v>316</v>
      </c>
      <c r="O1" s="5"/>
      <c r="P1" s="4" t="s">
        <v>317</v>
      </c>
      <c r="Q1" s="4" t="s">
        <v>317</v>
      </c>
      <c r="R1" s="4" t="s">
        <v>317</v>
      </c>
      <c r="S1" s="4" t="s">
        <v>317</v>
      </c>
      <c r="T1" s="4" t="s">
        <v>317</v>
      </c>
      <c r="U1" s="4" t="s">
        <v>317</v>
      </c>
      <c r="V1" s="4" t="s">
        <v>317</v>
      </c>
      <c r="W1" s="4" t="s">
        <v>317</v>
      </c>
      <c r="X1" s="4" t="s">
        <v>317</v>
      </c>
      <c r="Y1" s="4" t="s">
        <v>317</v>
      </c>
    </row>
    <row r="2" spans="1:25" x14ac:dyDescent="0.25">
      <c r="A2"/>
      <c r="B2"/>
      <c r="C2"/>
      <c r="D2" s="108"/>
      <c r="E2" s="108"/>
      <c r="F2" s="108"/>
      <c r="G2" s="108"/>
      <c r="H2" s="108"/>
      <c r="J2" s="68">
        <f>IFERROR(VLOOKUP(A2,mai!A:H,8,0),0)</f>
        <v>0</v>
      </c>
      <c r="K2" s="70">
        <f t="shared" ref="K2:K65" si="0">D2-J2</f>
        <v>0</v>
      </c>
      <c r="M2" s="1" t="e">
        <f>VLOOKUP(B2,Ref.!I:K,3,0)</f>
        <v>#N/A</v>
      </c>
      <c r="N2" s="1">
        <f>LEN(A2)</f>
        <v>0</v>
      </c>
    </row>
    <row r="3" spans="1:25" x14ac:dyDescent="0.25">
      <c r="A3"/>
      <c r="B3"/>
      <c r="C3"/>
      <c r="D3" s="108"/>
      <c r="E3" s="108"/>
      <c r="F3" s="108"/>
      <c r="G3" s="108"/>
      <c r="H3" s="108"/>
      <c r="J3" s="68">
        <f>IFERROR(VLOOKUP(A3,mai!A:H,8,0),0)</f>
        <v>0</v>
      </c>
      <c r="K3" s="70">
        <f t="shared" si="0"/>
        <v>0</v>
      </c>
      <c r="M3" s="1" t="e">
        <f>VLOOKUP(B3,Ref.!I:K,3,0)</f>
        <v>#N/A</v>
      </c>
      <c r="N3" s="1">
        <f t="shared" ref="N3:N66" si="1">LEN(A3)</f>
        <v>0</v>
      </c>
    </row>
    <row r="4" spans="1:25" x14ac:dyDescent="0.25">
      <c r="A4"/>
      <c r="B4"/>
      <c r="C4"/>
      <c r="D4" s="108"/>
      <c r="E4" s="108"/>
      <c r="F4" s="108"/>
      <c r="G4" s="108"/>
      <c r="H4" s="108"/>
      <c r="J4" s="68">
        <f>IFERROR(VLOOKUP(A4,mai!A:H,8,0),0)</f>
        <v>0</v>
      </c>
      <c r="K4" s="70">
        <f t="shared" si="0"/>
        <v>0</v>
      </c>
      <c r="M4" s="1" t="e">
        <f>VLOOKUP(B4,Ref.!I:K,3,0)</f>
        <v>#N/A</v>
      </c>
      <c r="N4" s="1">
        <f t="shared" si="1"/>
        <v>0</v>
      </c>
    </row>
    <row r="5" spans="1:25" x14ac:dyDescent="0.25">
      <c r="A5"/>
      <c r="B5"/>
      <c r="C5"/>
      <c r="D5" s="108"/>
      <c r="E5" s="108"/>
      <c r="F5" s="108"/>
      <c r="G5" s="108"/>
      <c r="H5" s="108"/>
      <c r="J5" s="68">
        <f>IFERROR(VLOOKUP(A5,mai!A:H,8,0),0)</f>
        <v>0</v>
      </c>
      <c r="K5" s="70">
        <f t="shared" si="0"/>
        <v>0</v>
      </c>
      <c r="M5" s="1" t="e">
        <f>VLOOKUP(B5,Ref.!I:K,3,0)</f>
        <v>#N/A</v>
      </c>
      <c r="N5" s="1">
        <f t="shared" si="1"/>
        <v>0</v>
      </c>
    </row>
    <row r="6" spans="1:25" x14ac:dyDescent="0.25">
      <c r="A6"/>
      <c r="B6"/>
      <c r="C6"/>
      <c r="D6" s="108"/>
      <c r="E6" s="108"/>
      <c r="F6" s="108"/>
      <c r="G6"/>
      <c r="H6" s="108"/>
      <c r="J6" s="68">
        <f>IFERROR(VLOOKUP(A6,mai!A:H,8,0),0)</f>
        <v>0</v>
      </c>
      <c r="K6" s="70">
        <f t="shared" si="0"/>
        <v>0</v>
      </c>
      <c r="M6" s="1" t="e">
        <f>VLOOKUP(B6,Ref.!I:K,3,0)</f>
        <v>#N/A</v>
      </c>
      <c r="N6" s="1">
        <f t="shared" si="1"/>
        <v>0</v>
      </c>
    </row>
    <row r="7" spans="1:25" x14ac:dyDescent="0.25">
      <c r="A7"/>
      <c r="B7"/>
      <c r="C7"/>
      <c r="D7" s="108"/>
      <c r="E7" s="108"/>
      <c r="F7" s="108"/>
      <c r="G7"/>
      <c r="H7" s="108"/>
      <c r="J7" s="68">
        <f>IFERROR(VLOOKUP(A7,mai!A:H,8,0),0)</f>
        <v>0</v>
      </c>
      <c r="K7" s="70">
        <f t="shared" si="0"/>
        <v>0</v>
      </c>
      <c r="M7" s="1" t="e">
        <f>VLOOKUP(B7,Ref.!I:K,3,0)</f>
        <v>#N/A</v>
      </c>
      <c r="N7" s="1">
        <f t="shared" si="1"/>
        <v>0</v>
      </c>
    </row>
    <row r="8" spans="1:25" x14ac:dyDescent="0.25">
      <c r="A8"/>
      <c r="B8"/>
      <c r="C8"/>
      <c r="D8" s="108"/>
      <c r="E8" s="108"/>
      <c r="F8" s="108"/>
      <c r="G8"/>
      <c r="H8" s="108"/>
      <c r="J8" s="68">
        <f>IFERROR(VLOOKUP(A8,mai!A:H,8,0),0)</f>
        <v>0</v>
      </c>
      <c r="K8" s="70">
        <f t="shared" si="0"/>
        <v>0</v>
      </c>
      <c r="M8" s="1" t="e">
        <f>VLOOKUP(B8,Ref.!I:K,3,0)</f>
        <v>#N/A</v>
      </c>
      <c r="N8" s="1">
        <f t="shared" si="1"/>
        <v>0</v>
      </c>
    </row>
    <row r="9" spans="1:25" x14ac:dyDescent="0.25">
      <c r="A9"/>
      <c r="B9"/>
      <c r="C9"/>
      <c r="D9"/>
      <c r="E9" s="108"/>
      <c r="F9" s="108"/>
      <c r="G9"/>
      <c r="H9"/>
      <c r="J9" s="68">
        <f>IFERROR(VLOOKUP(A9,mai!A:H,8,0),0)</f>
        <v>0</v>
      </c>
      <c r="K9" s="70">
        <f t="shared" si="0"/>
        <v>0</v>
      </c>
      <c r="M9" s="1" t="e">
        <f>VLOOKUP(B9,Ref.!I:K,3,0)</f>
        <v>#N/A</v>
      </c>
      <c r="N9" s="1">
        <f t="shared" si="1"/>
        <v>0</v>
      </c>
    </row>
    <row r="10" spans="1:25" x14ac:dyDescent="0.25">
      <c r="A10"/>
      <c r="B10"/>
      <c r="C10"/>
      <c r="D10" s="108"/>
      <c r="E10" s="108"/>
      <c r="F10" s="108"/>
      <c r="G10"/>
      <c r="H10" s="108"/>
      <c r="J10" s="68">
        <f>IFERROR(VLOOKUP(A10,mai!A:H,8,0),0)</f>
        <v>0</v>
      </c>
      <c r="K10" s="70">
        <f t="shared" si="0"/>
        <v>0</v>
      </c>
      <c r="M10" s="1" t="e">
        <f>VLOOKUP(B10,Ref.!I:K,3,0)</f>
        <v>#N/A</v>
      </c>
      <c r="N10" s="1">
        <f t="shared" si="1"/>
        <v>0</v>
      </c>
    </row>
    <row r="11" spans="1:25" x14ac:dyDescent="0.25">
      <c r="A11"/>
      <c r="B11"/>
      <c r="C11"/>
      <c r="D11" s="108"/>
      <c r="E11" s="108"/>
      <c r="F11" s="108"/>
      <c r="G11" s="108"/>
      <c r="H11" s="108"/>
      <c r="J11" s="68">
        <f>IFERROR(VLOOKUP(A11,mai!A:H,8,0),0)</f>
        <v>0</v>
      </c>
      <c r="K11" s="70">
        <f t="shared" si="0"/>
        <v>0</v>
      </c>
      <c r="M11" s="1" t="e">
        <f>VLOOKUP(B11,Ref.!I:K,3,0)</f>
        <v>#N/A</v>
      </c>
      <c r="N11" s="1">
        <f t="shared" si="1"/>
        <v>0</v>
      </c>
    </row>
    <row r="12" spans="1:25" x14ac:dyDescent="0.25">
      <c r="A12"/>
      <c r="B12"/>
      <c r="C12"/>
      <c r="D12" s="108"/>
      <c r="E12" s="108"/>
      <c r="F12" s="108"/>
      <c r="G12" s="108"/>
      <c r="H12" s="108"/>
      <c r="J12" s="68">
        <f>IFERROR(VLOOKUP(A12,mai!A:H,8,0),0)</f>
        <v>0</v>
      </c>
      <c r="K12" s="70">
        <f t="shared" si="0"/>
        <v>0</v>
      </c>
      <c r="M12" s="1" t="e">
        <f>VLOOKUP(B12,Ref.!I:K,3,0)</f>
        <v>#N/A</v>
      </c>
      <c r="N12" s="1">
        <f t="shared" si="1"/>
        <v>0</v>
      </c>
    </row>
    <row r="13" spans="1:25" x14ac:dyDescent="0.25">
      <c r="A13"/>
      <c r="B13"/>
      <c r="C13"/>
      <c r="D13" s="108"/>
      <c r="E13" s="108"/>
      <c r="F13" s="108"/>
      <c r="G13" s="108"/>
      <c r="H13" s="108"/>
      <c r="J13" s="68">
        <f>IFERROR(VLOOKUP(A13,mai!A:H,8,0),0)</f>
        <v>0</v>
      </c>
      <c r="K13" s="70">
        <f t="shared" si="0"/>
        <v>0</v>
      </c>
      <c r="M13" s="1" t="e">
        <f>VLOOKUP(B13,Ref.!I:K,3,0)</f>
        <v>#N/A</v>
      </c>
      <c r="N13" s="1">
        <f t="shared" si="1"/>
        <v>0</v>
      </c>
    </row>
    <row r="14" spans="1:25" x14ac:dyDescent="0.25">
      <c r="A14"/>
      <c r="B14"/>
      <c r="C14"/>
      <c r="D14" s="108"/>
      <c r="E14" s="108"/>
      <c r="F14" s="108"/>
      <c r="G14"/>
      <c r="H14" s="108"/>
      <c r="J14" s="68">
        <f>IFERROR(VLOOKUP(A14,mai!A:H,8,0),0)</f>
        <v>0</v>
      </c>
      <c r="K14" s="70">
        <f t="shared" si="0"/>
        <v>0</v>
      </c>
      <c r="M14" s="1" t="e">
        <f>VLOOKUP(B14,Ref.!I:K,3,0)</f>
        <v>#N/A</v>
      </c>
      <c r="N14" s="1">
        <f t="shared" si="1"/>
        <v>0</v>
      </c>
    </row>
    <row r="15" spans="1:25" x14ac:dyDescent="0.25">
      <c r="A15"/>
      <c r="B15"/>
      <c r="C15"/>
      <c r="D15"/>
      <c r="E15" s="108"/>
      <c r="F15" s="108"/>
      <c r="G15" s="108"/>
      <c r="H15" s="108"/>
      <c r="J15" s="68">
        <f>IFERROR(VLOOKUP(A15,mai!A:H,8,0),0)</f>
        <v>0</v>
      </c>
      <c r="K15" s="70">
        <f t="shared" si="0"/>
        <v>0</v>
      </c>
      <c r="M15" s="1" t="e">
        <f>VLOOKUP(B15,Ref.!I:K,3,0)</f>
        <v>#N/A</v>
      </c>
      <c r="N15" s="1">
        <f t="shared" si="1"/>
        <v>0</v>
      </c>
    </row>
    <row r="16" spans="1:25" x14ac:dyDescent="0.25">
      <c r="A16"/>
      <c r="B16"/>
      <c r="C16"/>
      <c r="D16"/>
      <c r="E16"/>
      <c r="F16"/>
      <c r="G16"/>
      <c r="H16"/>
      <c r="J16" s="68">
        <f>IFERROR(VLOOKUP(A16,mai!A:H,8,0),0)</f>
        <v>0</v>
      </c>
      <c r="K16" s="70">
        <f t="shared" si="0"/>
        <v>0</v>
      </c>
      <c r="M16" s="1" t="e">
        <f>VLOOKUP(B16,Ref.!I:K,3,0)</f>
        <v>#N/A</v>
      </c>
      <c r="N16" s="1">
        <f t="shared" si="1"/>
        <v>0</v>
      </c>
    </row>
    <row r="17" spans="1:14" x14ac:dyDescent="0.25">
      <c r="A17"/>
      <c r="B17"/>
      <c r="C17"/>
      <c r="D17"/>
      <c r="E17" s="108"/>
      <c r="F17" s="108"/>
      <c r="G17"/>
      <c r="H17"/>
      <c r="J17" s="68">
        <f>IFERROR(VLOOKUP(A17,mai!A:H,8,0),0)</f>
        <v>0</v>
      </c>
      <c r="K17" s="70">
        <f t="shared" si="0"/>
        <v>0</v>
      </c>
      <c r="M17" s="1" t="e">
        <f>VLOOKUP(B17,Ref.!I:K,3,0)</f>
        <v>#N/A</v>
      </c>
      <c r="N17" s="1">
        <f t="shared" si="1"/>
        <v>0</v>
      </c>
    </row>
    <row r="18" spans="1:14" x14ac:dyDescent="0.25">
      <c r="A18"/>
      <c r="B18"/>
      <c r="C18"/>
      <c r="D18" s="108"/>
      <c r="E18" s="108"/>
      <c r="F18" s="108"/>
      <c r="G18"/>
      <c r="H18" s="108"/>
      <c r="J18" s="68">
        <f>IFERROR(VLOOKUP(A18,mai!A:H,8,0),0)</f>
        <v>0</v>
      </c>
      <c r="K18" s="70">
        <f t="shared" si="0"/>
        <v>0</v>
      </c>
      <c r="M18" s="1" t="e">
        <f>VLOOKUP(B18,Ref.!I:K,3,0)</f>
        <v>#N/A</v>
      </c>
      <c r="N18" s="1">
        <f t="shared" si="1"/>
        <v>0</v>
      </c>
    </row>
    <row r="19" spans="1:14" x14ac:dyDescent="0.25">
      <c r="A19"/>
      <c r="B19"/>
      <c r="C19"/>
      <c r="D19" s="108"/>
      <c r="E19"/>
      <c r="F19"/>
      <c r="G19"/>
      <c r="H19" s="108"/>
      <c r="J19" s="68">
        <f>IFERROR(VLOOKUP(A19,mai!A:H,8,0),0)</f>
        <v>0</v>
      </c>
      <c r="K19" s="70">
        <f t="shared" si="0"/>
        <v>0</v>
      </c>
      <c r="M19" s="1" t="e">
        <f>VLOOKUP(B19,Ref.!I:K,3,0)</f>
        <v>#N/A</v>
      </c>
      <c r="N19" s="1">
        <f t="shared" si="1"/>
        <v>0</v>
      </c>
    </row>
    <row r="20" spans="1:14" x14ac:dyDescent="0.25">
      <c r="A20"/>
      <c r="B20"/>
      <c r="C20"/>
      <c r="D20" s="108"/>
      <c r="E20" s="108"/>
      <c r="F20" s="108"/>
      <c r="G20" s="108"/>
      <c r="H20" s="108"/>
      <c r="J20" s="68">
        <f>IFERROR(VLOOKUP(A20,mai!A:H,8,0),0)</f>
        <v>0</v>
      </c>
      <c r="K20" s="70">
        <f t="shared" si="0"/>
        <v>0</v>
      </c>
      <c r="M20" s="1" t="e">
        <f>VLOOKUP(B20,Ref.!I:K,3,0)</f>
        <v>#N/A</v>
      </c>
      <c r="N20" s="1">
        <f t="shared" si="1"/>
        <v>0</v>
      </c>
    </row>
    <row r="21" spans="1:14" x14ac:dyDescent="0.25">
      <c r="A21"/>
      <c r="B21"/>
      <c r="C21"/>
      <c r="D21" s="108"/>
      <c r="E21" s="108"/>
      <c r="F21" s="108"/>
      <c r="G21"/>
      <c r="H21" s="108"/>
      <c r="J21" s="68">
        <f>IFERROR(VLOOKUP(A21,mai!A:H,8,0),0)</f>
        <v>0</v>
      </c>
      <c r="K21" s="70">
        <f t="shared" si="0"/>
        <v>0</v>
      </c>
      <c r="M21" s="1" t="e">
        <f>VLOOKUP(B21,Ref.!I:K,3,0)</f>
        <v>#N/A</v>
      </c>
      <c r="N21" s="1">
        <f t="shared" si="1"/>
        <v>0</v>
      </c>
    </row>
    <row r="22" spans="1:14" x14ac:dyDescent="0.25">
      <c r="A22"/>
      <c r="B22"/>
      <c r="C22"/>
      <c r="D22"/>
      <c r="E22" s="108"/>
      <c r="F22" s="108"/>
      <c r="G22"/>
      <c r="H22"/>
      <c r="J22" s="68">
        <f>IFERROR(VLOOKUP(A22,mai!A:H,8,0),0)</f>
        <v>0</v>
      </c>
      <c r="K22" s="70">
        <f t="shared" si="0"/>
        <v>0</v>
      </c>
      <c r="M22" s="1" t="e">
        <f>VLOOKUP(B22,Ref.!I:K,3,0)</f>
        <v>#N/A</v>
      </c>
      <c r="N22" s="1">
        <f t="shared" si="1"/>
        <v>0</v>
      </c>
    </row>
    <row r="23" spans="1:14" x14ac:dyDescent="0.25">
      <c r="A23"/>
      <c r="B23"/>
      <c r="C23"/>
      <c r="D23" s="108"/>
      <c r="E23" s="108"/>
      <c r="F23" s="108"/>
      <c r="G23"/>
      <c r="H23" s="108"/>
      <c r="J23" s="68">
        <f>IFERROR(VLOOKUP(A23,mai!A:H,8,0),0)</f>
        <v>0</v>
      </c>
      <c r="K23" s="70">
        <f t="shared" si="0"/>
        <v>0</v>
      </c>
      <c r="M23" s="1" t="e">
        <f>VLOOKUP(B23,Ref.!I:K,3,0)</f>
        <v>#N/A</v>
      </c>
      <c r="N23" s="1">
        <f t="shared" si="1"/>
        <v>0</v>
      </c>
    </row>
    <row r="24" spans="1:14" x14ac:dyDescent="0.25">
      <c r="A24"/>
      <c r="B24"/>
      <c r="C24"/>
      <c r="D24"/>
      <c r="E24" s="108"/>
      <c r="F24" s="108"/>
      <c r="G24"/>
      <c r="H24"/>
      <c r="J24" s="68">
        <f>IFERROR(VLOOKUP(A24,mai!A:H,8,0),0)</f>
        <v>0</v>
      </c>
      <c r="K24" s="70">
        <f t="shared" si="0"/>
        <v>0</v>
      </c>
      <c r="M24" s="1" t="e">
        <f>VLOOKUP(B24,Ref.!I:K,3,0)</f>
        <v>#N/A</v>
      </c>
      <c r="N24" s="1">
        <f t="shared" si="1"/>
        <v>0</v>
      </c>
    </row>
    <row r="25" spans="1:14" x14ac:dyDescent="0.25">
      <c r="A25"/>
      <c r="B25"/>
      <c r="C25"/>
      <c r="D25"/>
      <c r="E25"/>
      <c r="F25"/>
      <c r="G25"/>
      <c r="H25"/>
      <c r="J25" s="68">
        <f>IFERROR(VLOOKUP(A25,mai!A:H,8,0),0)</f>
        <v>0</v>
      </c>
      <c r="K25" s="70">
        <f t="shared" si="0"/>
        <v>0</v>
      </c>
      <c r="M25" s="1" t="e">
        <f>VLOOKUP(B25,Ref.!I:K,3,0)</f>
        <v>#N/A</v>
      </c>
      <c r="N25" s="1">
        <f t="shared" si="1"/>
        <v>0</v>
      </c>
    </row>
    <row r="26" spans="1:14" x14ac:dyDescent="0.25">
      <c r="A26"/>
      <c r="B26"/>
      <c r="C26"/>
      <c r="D26"/>
      <c r="E26"/>
      <c r="F26"/>
      <c r="G26"/>
      <c r="H26"/>
      <c r="J26" s="68">
        <f>IFERROR(VLOOKUP(A26,mai!A:H,8,0),0)</f>
        <v>0</v>
      </c>
      <c r="K26" s="70">
        <f t="shared" si="0"/>
        <v>0</v>
      </c>
      <c r="M26" s="1" t="e">
        <f>VLOOKUP(B26,Ref.!I:K,3,0)</f>
        <v>#N/A</v>
      </c>
      <c r="N26" s="1">
        <f t="shared" si="1"/>
        <v>0</v>
      </c>
    </row>
    <row r="27" spans="1:14" x14ac:dyDescent="0.25">
      <c r="A27"/>
      <c r="B27"/>
      <c r="C27"/>
      <c r="D27" s="108"/>
      <c r="E27" s="108"/>
      <c r="F27" s="108"/>
      <c r="G27"/>
      <c r="H27" s="108"/>
      <c r="J27" s="68">
        <f>IFERROR(VLOOKUP(A27,mai!A:H,8,0),0)</f>
        <v>0</v>
      </c>
      <c r="K27" s="70">
        <f t="shared" si="0"/>
        <v>0</v>
      </c>
      <c r="M27" s="1" t="e">
        <f>VLOOKUP(B27,Ref.!I:K,3,0)</f>
        <v>#N/A</v>
      </c>
      <c r="N27" s="1">
        <f t="shared" si="1"/>
        <v>0</v>
      </c>
    </row>
    <row r="28" spans="1:14" x14ac:dyDescent="0.25">
      <c r="A28"/>
      <c r="B28"/>
      <c r="C28"/>
      <c r="D28" s="108"/>
      <c r="E28" s="108"/>
      <c r="F28" s="108"/>
      <c r="G28" s="108"/>
      <c r="H28" s="108"/>
      <c r="J28" s="68">
        <f>IFERROR(VLOOKUP(A28,mai!A:H,8,0),0)</f>
        <v>0</v>
      </c>
      <c r="K28" s="70">
        <f t="shared" si="0"/>
        <v>0</v>
      </c>
      <c r="M28" s="1" t="e">
        <f>VLOOKUP(B28,Ref.!I:K,3,0)</f>
        <v>#N/A</v>
      </c>
      <c r="N28" s="1">
        <f t="shared" si="1"/>
        <v>0</v>
      </c>
    </row>
    <row r="29" spans="1:14" x14ac:dyDescent="0.25">
      <c r="A29"/>
      <c r="B29"/>
      <c r="C29"/>
      <c r="D29" s="108"/>
      <c r="E29"/>
      <c r="F29"/>
      <c r="G29"/>
      <c r="H29" s="108"/>
      <c r="J29" s="68">
        <f>IFERROR(VLOOKUP(A29,mai!A:H,8,0),0)</f>
        <v>0</v>
      </c>
      <c r="K29" s="70">
        <f t="shared" si="0"/>
        <v>0</v>
      </c>
      <c r="M29" s="1" t="e">
        <f>VLOOKUP(B29,Ref.!I:K,3,0)</f>
        <v>#N/A</v>
      </c>
      <c r="N29" s="1">
        <f t="shared" si="1"/>
        <v>0</v>
      </c>
    </row>
    <row r="30" spans="1:14" x14ac:dyDescent="0.25">
      <c r="A30"/>
      <c r="B30"/>
      <c r="C30"/>
      <c r="D30"/>
      <c r="E30"/>
      <c r="F30"/>
      <c r="G30"/>
      <c r="H30"/>
      <c r="J30" s="68">
        <f>IFERROR(VLOOKUP(A30,mai!A:H,8,0),0)</f>
        <v>0</v>
      </c>
      <c r="K30" s="70">
        <f t="shared" si="0"/>
        <v>0</v>
      </c>
      <c r="M30" s="1" t="e">
        <f>VLOOKUP(B30,Ref.!I:K,3,0)</f>
        <v>#N/A</v>
      </c>
      <c r="N30" s="1">
        <f t="shared" si="1"/>
        <v>0</v>
      </c>
    </row>
    <row r="31" spans="1:14" x14ac:dyDescent="0.25">
      <c r="A31"/>
      <c r="B31"/>
      <c r="C31"/>
      <c r="D31" s="108"/>
      <c r="E31"/>
      <c r="F31"/>
      <c r="G31"/>
      <c r="H31" s="108"/>
      <c r="J31" s="68">
        <f>IFERROR(VLOOKUP(A31,mai!A:H,8,0),0)</f>
        <v>0</v>
      </c>
      <c r="K31" s="70">
        <f t="shared" si="0"/>
        <v>0</v>
      </c>
      <c r="M31" s="1" t="e">
        <f>VLOOKUP(B31,Ref.!I:K,3,0)</f>
        <v>#N/A</v>
      </c>
      <c r="N31" s="1">
        <f t="shared" si="1"/>
        <v>0</v>
      </c>
    </row>
    <row r="32" spans="1:14" x14ac:dyDescent="0.25">
      <c r="A32"/>
      <c r="B32"/>
      <c r="C32"/>
      <c r="D32" s="108"/>
      <c r="E32" s="108"/>
      <c r="F32" s="108"/>
      <c r="G32" s="108"/>
      <c r="H32" s="108"/>
      <c r="J32" s="68">
        <f>IFERROR(VLOOKUP(A32,mai!A:H,8,0),0)</f>
        <v>0</v>
      </c>
      <c r="K32" s="70">
        <f t="shared" si="0"/>
        <v>0</v>
      </c>
      <c r="M32" s="1" t="e">
        <f>VLOOKUP(B32,Ref.!I:K,3,0)</f>
        <v>#N/A</v>
      </c>
      <c r="N32" s="1">
        <f t="shared" si="1"/>
        <v>0</v>
      </c>
    </row>
    <row r="33" spans="1:14" x14ac:dyDescent="0.25">
      <c r="A33"/>
      <c r="B33"/>
      <c r="C33"/>
      <c r="D33"/>
      <c r="E33"/>
      <c r="F33"/>
      <c r="G33"/>
      <c r="H33"/>
      <c r="J33" s="68">
        <f>IFERROR(VLOOKUP(A33,mai!A:H,8,0),0)</f>
        <v>0</v>
      </c>
      <c r="K33" s="70">
        <f t="shared" si="0"/>
        <v>0</v>
      </c>
      <c r="M33" s="1" t="e">
        <f>VLOOKUP(B33,Ref.!I:K,3,0)</f>
        <v>#N/A</v>
      </c>
      <c r="N33" s="1">
        <f t="shared" si="1"/>
        <v>0</v>
      </c>
    </row>
    <row r="34" spans="1:14" x14ac:dyDescent="0.25">
      <c r="A34"/>
      <c r="B34"/>
      <c r="C34"/>
      <c r="D34"/>
      <c r="E34"/>
      <c r="F34"/>
      <c r="G34"/>
      <c r="H34"/>
      <c r="J34" s="68">
        <f>IFERROR(VLOOKUP(A34,mai!A:H,8,0),0)</f>
        <v>0</v>
      </c>
      <c r="K34" s="70">
        <f t="shared" si="0"/>
        <v>0</v>
      </c>
      <c r="M34" s="1" t="e">
        <f>VLOOKUP(B34,Ref.!I:K,3,0)</f>
        <v>#N/A</v>
      </c>
      <c r="N34" s="1">
        <f t="shared" si="1"/>
        <v>0</v>
      </c>
    </row>
    <row r="35" spans="1:14" x14ac:dyDescent="0.25">
      <c r="A35"/>
      <c r="B35"/>
      <c r="C35"/>
      <c r="D35"/>
      <c r="E35"/>
      <c r="F35"/>
      <c r="G35"/>
      <c r="H35"/>
      <c r="J35" s="68">
        <f>IFERROR(VLOOKUP(A35,mai!A:H,8,0),0)</f>
        <v>0</v>
      </c>
      <c r="K35" s="70">
        <f t="shared" si="0"/>
        <v>0</v>
      </c>
      <c r="M35" s="1" t="e">
        <f>VLOOKUP(B35,Ref.!I:K,3,0)</f>
        <v>#N/A</v>
      </c>
      <c r="N35" s="1">
        <f t="shared" si="1"/>
        <v>0</v>
      </c>
    </row>
    <row r="36" spans="1:14" x14ac:dyDescent="0.25">
      <c r="A36"/>
      <c r="B36"/>
      <c r="C36"/>
      <c r="D36"/>
      <c r="E36"/>
      <c r="F36"/>
      <c r="G36"/>
      <c r="H36"/>
      <c r="J36" s="68">
        <f>IFERROR(VLOOKUP(A36,mai!A:H,8,0),0)</f>
        <v>0</v>
      </c>
      <c r="K36" s="70">
        <f t="shared" si="0"/>
        <v>0</v>
      </c>
      <c r="M36" s="1" t="e">
        <f>VLOOKUP(B36,Ref.!I:K,3,0)</f>
        <v>#N/A</v>
      </c>
      <c r="N36" s="1">
        <f t="shared" si="1"/>
        <v>0</v>
      </c>
    </row>
    <row r="37" spans="1:14" x14ac:dyDescent="0.25">
      <c r="A37"/>
      <c r="B37"/>
      <c r="C37"/>
      <c r="D37"/>
      <c r="E37"/>
      <c r="F37"/>
      <c r="G37"/>
      <c r="H37"/>
      <c r="J37" s="68">
        <f>IFERROR(VLOOKUP(A37,mai!A:H,8,0),0)</f>
        <v>0</v>
      </c>
      <c r="K37" s="70">
        <f t="shared" si="0"/>
        <v>0</v>
      </c>
      <c r="M37" s="1" t="e">
        <f>VLOOKUP(B37,Ref.!I:K,3,0)</f>
        <v>#N/A</v>
      </c>
      <c r="N37" s="1">
        <f t="shared" si="1"/>
        <v>0</v>
      </c>
    </row>
    <row r="38" spans="1:14" x14ac:dyDescent="0.25">
      <c r="A38"/>
      <c r="B38"/>
      <c r="C38"/>
      <c r="D38"/>
      <c r="E38"/>
      <c r="F38"/>
      <c r="G38"/>
      <c r="H38"/>
      <c r="J38" s="68">
        <f>IFERROR(VLOOKUP(A38,mai!A:H,8,0),0)</f>
        <v>0</v>
      </c>
      <c r="K38" s="70">
        <f t="shared" si="0"/>
        <v>0</v>
      </c>
      <c r="M38" s="1" t="e">
        <f>VLOOKUP(B38,Ref.!I:K,3,0)</f>
        <v>#N/A</v>
      </c>
      <c r="N38" s="1">
        <f t="shared" si="1"/>
        <v>0</v>
      </c>
    </row>
    <row r="39" spans="1:14" x14ac:dyDescent="0.25">
      <c r="A39"/>
      <c r="B39"/>
      <c r="C39"/>
      <c r="D39"/>
      <c r="E39"/>
      <c r="F39"/>
      <c r="G39"/>
      <c r="H39"/>
      <c r="J39" s="68">
        <f>IFERROR(VLOOKUP(A39,mai!A:H,8,0),0)</f>
        <v>0</v>
      </c>
      <c r="K39" s="70">
        <f t="shared" si="0"/>
        <v>0</v>
      </c>
      <c r="M39" s="1" t="e">
        <f>VLOOKUP(B39,Ref.!I:K,3,0)</f>
        <v>#N/A</v>
      </c>
      <c r="N39" s="1">
        <f t="shared" si="1"/>
        <v>0</v>
      </c>
    </row>
    <row r="40" spans="1:14" x14ac:dyDescent="0.25">
      <c r="A40"/>
      <c r="B40"/>
      <c r="C40"/>
      <c r="D40"/>
      <c r="E40"/>
      <c r="F40"/>
      <c r="G40"/>
      <c r="H40"/>
      <c r="J40" s="68">
        <f>IFERROR(VLOOKUP(A40,mai!A:H,8,0),0)</f>
        <v>0</v>
      </c>
      <c r="K40" s="70">
        <f t="shared" si="0"/>
        <v>0</v>
      </c>
      <c r="M40" s="1" t="e">
        <f>VLOOKUP(B40,Ref.!I:K,3,0)</f>
        <v>#N/A</v>
      </c>
      <c r="N40" s="1">
        <f t="shared" si="1"/>
        <v>0</v>
      </c>
    </row>
    <row r="41" spans="1:14" x14ac:dyDescent="0.25">
      <c r="A41"/>
      <c r="B41"/>
      <c r="C41"/>
      <c r="D41"/>
      <c r="E41"/>
      <c r="F41"/>
      <c r="G41"/>
      <c r="H41"/>
      <c r="J41" s="68">
        <f>IFERROR(VLOOKUP(A41,mai!A:H,8,0),0)</f>
        <v>0</v>
      </c>
      <c r="K41" s="70">
        <f t="shared" si="0"/>
        <v>0</v>
      </c>
      <c r="M41" s="1" t="e">
        <f>VLOOKUP(B41,Ref.!I:K,3,0)</f>
        <v>#N/A</v>
      </c>
      <c r="N41" s="1">
        <f t="shared" si="1"/>
        <v>0</v>
      </c>
    </row>
    <row r="42" spans="1:14" x14ac:dyDescent="0.25">
      <c r="A42"/>
      <c r="B42"/>
      <c r="C42"/>
      <c r="D42" s="108"/>
      <c r="E42" s="108"/>
      <c r="F42" s="108"/>
      <c r="G42" s="108"/>
      <c r="H42" s="108"/>
      <c r="J42" s="68">
        <f>IFERROR(VLOOKUP(A42,mai!A:H,8,0),0)</f>
        <v>0</v>
      </c>
      <c r="K42" s="70">
        <f t="shared" si="0"/>
        <v>0</v>
      </c>
      <c r="M42" s="1" t="e">
        <f>VLOOKUP(B42,Ref.!I:K,3,0)</f>
        <v>#N/A</v>
      </c>
      <c r="N42" s="1">
        <f t="shared" si="1"/>
        <v>0</v>
      </c>
    </row>
    <row r="43" spans="1:14" x14ac:dyDescent="0.25">
      <c r="A43"/>
      <c r="B43"/>
      <c r="C43"/>
      <c r="D43"/>
      <c r="E43"/>
      <c r="F43"/>
      <c r="G43"/>
      <c r="H43"/>
      <c r="J43" s="68">
        <f>IFERROR(VLOOKUP(A43,mai!A:H,8,0),0)</f>
        <v>0</v>
      </c>
      <c r="K43" s="70">
        <f t="shared" si="0"/>
        <v>0</v>
      </c>
      <c r="M43" s="1" t="e">
        <f>VLOOKUP(B43,Ref.!I:K,3,0)</f>
        <v>#N/A</v>
      </c>
      <c r="N43" s="1">
        <f t="shared" si="1"/>
        <v>0</v>
      </c>
    </row>
    <row r="44" spans="1:14" x14ac:dyDescent="0.25">
      <c r="A44"/>
      <c r="B44"/>
      <c r="C44"/>
      <c r="D44"/>
      <c r="E44"/>
      <c r="F44"/>
      <c r="G44"/>
      <c r="H44"/>
      <c r="J44" s="68">
        <f>IFERROR(VLOOKUP(A44,mai!A:H,8,0),0)</f>
        <v>0</v>
      </c>
      <c r="K44" s="70">
        <f t="shared" si="0"/>
        <v>0</v>
      </c>
      <c r="M44" s="1" t="e">
        <f>VLOOKUP(B44,Ref.!I:K,3,0)</f>
        <v>#N/A</v>
      </c>
      <c r="N44" s="1">
        <f t="shared" si="1"/>
        <v>0</v>
      </c>
    </row>
    <row r="45" spans="1:14" x14ac:dyDescent="0.25">
      <c r="A45"/>
      <c r="B45"/>
      <c r="C45"/>
      <c r="D45"/>
      <c r="E45"/>
      <c r="F45"/>
      <c r="G45"/>
      <c r="H45"/>
      <c r="J45" s="68">
        <f>IFERROR(VLOOKUP(A45,mai!A:H,8,0),0)</f>
        <v>0</v>
      </c>
      <c r="K45" s="70">
        <f t="shared" si="0"/>
        <v>0</v>
      </c>
      <c r="M45" s="1" t="e">
        <f>VLOOKUP(B45,Ref.!I:K,3,0)</f>
        <v>#N/A</v>
      </c>
      <c r="N45" s="1">
        <f t="shared" si="1"/>
        <v>0</v>
      </c>
    </row>
    <row r="46" spans="1:14" x14ac:dyDescent="0.25">
      <c r="A46"/>
      <c r="B46"/>
      <c r="C46"/>
      <c r="D46"/>
      <c r="E46" s="108"/>
      <c r="F46" s="108"/>
      <c r="G46"/>
      <c r="H46"/>
      <c r="J46" s="68">
        <f>IFERROR(VLOOKUP(A46,mai!A:H,8,0),0)</f>
        <v>0</v>
      </c>
      <c r="K46" s="70">
        <f t="shared" si="0"/>
        <v>0</v>
      </c>
      <c r="M46" s="1" t="e">
        <f>VLOOKUP(B46,Ref.!I:K,3,0)</f>
        <v>#N/A</v>
      </c>
      <c r="N46" s="1">
        <f t="shared" si="1"/>
        <v>0</v>
      </c>
    </row>
    <row r="47" spans="1:14" x14ac:dyDescent="0.25">
      <c r="A47"/>
      <c r="B47"/>
      <c r="C47"/>
      <c r="D47"/>
      <c r="E47" s="108"/>
      <c r="F47" s="108"/>
      <c r="G47"/>
      <c r="H47"/>
      <c r="J47" s="68">
        <f>IFERROR(VLOOKUP(A47,mai!A:H,8,0),0)</f>
        <v>0</v>
      </c>
      <c r="K47" s="70">
        <f t="shared" si="0"/>
        <v>0</v>
      </c>
      <c r="M47" s="1" t="e">
        <f>VLOOKUP(B47,Ref.!I:K,3,0)</f>
        <v>#N/A</v>
      </c>
      <c r="N47" s="1">
        <f t="shared" si="1"/>
        <v>0</v>
      </c>
    </row>
    <row r="48" spans="1:14" x14ac:dyDescent="0.25">
      <c r="A48"/>
      <c r="B48"/>
      <c r="C48"/>
      <c r="D48"/>
      <c r="E48" s="108"/>
      <c r="F48" s="108"/>
      <c r="G48"/>
      <c r="H48"/>
      <c r="J48" s="68">
        <f>IFERROR(VLOOKUP(A48,mai!A:H,8,0),0)</f>
        <v>0</v>
      </c>
      <c r="K48" s="70">
        <f t="shared" si="0"/>
        <v>0</v>
      </c>
      <c r="M48" s="1" t="e">
        <f>VLOOKUP(B48,Ref.!I:K,3,0)</f>
        <v>#N/A</v>
      </c>
      <c r="N48" s="1">
        <f t="shared" si="1"/>
        <v>0</v>
      </c>
    </row>
    <row r="49" spans="1:14" x14ac:dyDescent="0.25">
      <c r="A49"/>
      <c r="B49"/>
      <c r="C49"/>
      <c r="D49"/>
      <c r="E49" s="108"/>
      <c r="F49" s="108"/>
      <c r="G49"/>
      <c r="H49"/>
      <c r="J49" s="68">
        <f>IFERROR(VLOOKUP(A49,mai!A:H,8,0),0)</f>
        <v>0</v>
      </c>
      <c r="K49" s="70">
        <f t="shared" si="0"/>
        <v>0</v>
      </c>
      <c r="M49" s="1" t="e">
        <f>VLOOKUP(B49,Ref.!I:K,3,0)</f>
        <v>#N/A</v>
      </c>
      <c r="N49" s="1">
        <f t="shared" si="1"/>
        <v>0</v>
      </c>
    </row>
    <row r="50" spans="1:14" x14ac:dyDescent="0.25">
      <c r="A50"/>
      <c r="B50"/>
      <c r="C50"/>
      <c r="D50"/>
      <c r="E50"/>
      <c r="F50"/>
      <c r="G50"/>
      <c r="H50"/>
      <c r="J50" s="68">
        <f>IFERROR(VLOOKUP(A50,mai!A:H,8,0),0)</f>
        <v>0</v>
      </c>
      <c r="K50" s="70">
        <f t="shared" si="0"/>
        <v>0</v>
      </c>
      <c r="M50" s="1" t="e">
        <f>VLOOKUP(B50,Ref.!I:K,3,0)</f>
        <v>#N/A</v>
      </c>
      <c r="N50" s="1">
        <f t="shared" si="1"/>
        <v>0</v>
      </c>
    </row>
    <row r="51" spans="1:14" x14ac:dyDescent="0.25">
      <c r="A51"/>
      <c r="B51"/>
      <c r="C51"/>
      <c r="D51"/>
      <c r="E51"/>
      <c r="F51"/>
      <c r="G51"/>
      <c r="H51"/>
      <c r="J51" s="68">
        <f>IFERROR(VLOOKUP(A51,mai!A:H,8,0),0)</f>
        <v>0</v>
      </c>
      <c r="K51" s="70">
        <f t="shared" si="0"/>
        <v>0</v>
      </c>
      <c r="M51" s="1" t="e">
        <f>VLOOKUP(B51,Ref.!I:K,3,0)</f>
        <v>#N/A</v>
      </c>
      <c r="N51" s="1">
        <f t="shared" si="1"/>
        <v>0</v>
      </c>
    </row>
    <row r="52" spans="1:14" x14ac:dyDescent="0.25">
      <c r="A52"/>
      <c r="B52"/>
      <c r="C52"/>
      <c r="D52"/>
      <c r="E52" s="108"/>
      <c r="F52" s="108"/>
      <c r="G52"/>
      <c r="H52"/>
      <c r="J52" s="68">
        <f>IFERROR(VLOOKUP(A52,mai!A:H,8,0),0)</f>
        <v>0</v>
      </c>
      <c r="K52" s="70">
        <f t="shared" si="0"/>
        <v>0</v>
      </c>
      <c r="M52" s="1" t="e">
        <f>VLOOKUP(B52,Ref.!I:K,3,0)</f>
        <v>#N/A</v>
      </c>
      <c r="N52" s="1">
        <f t="shared" si="1"/>
        <v>0</v>
      </c>
    </row>
    <row r="53" spans="1:14" x14ac:dyDescent="0.25">
      <c r="A53"/>
      <c r="B53"/>
      <c r="C53"/>
      <c r="D53"/>
      <c r="E53"/>
      <c r="F53"/>
      <c r="G53"/>
      <c r="H53"/>
      <c r="J53" s="68">
        <f>IFERROR(VLOOKUP(A53,mai!A:H,8,0),0)</f>
        <v>0</v>
      </c>
      <c r="K53" s="70">
        <f t="shared" si="0"/>
        <v>0</v>
      </c>
      <c r="M53" s="1" t="e">
        <f>VLOOKUP(B53,Ref.!I:K,3,0)</f>
        <v>#N/A</v>
      </c>
      <c r="N53" s="1">
        <f t="shared" si="1"/>
        <v>0</v>
      </c>
    </row>
    <row r="54" spans="1:14" x14ac:dyDescent="0.25">
      <c r="A54"/>
      <c r="B54"/>
      <c r="C54"/>
      <c r="D54"/>
      <c r="E54"/>
      <c r="F54"/>
      <c r="G54"/>
      <c r="H54"/>
      <c r="J54" s="68">
        <f>IFERROR(VLOOKUP(A54,mai!A:H,8,0),0)</f>
        <v>0</v>
      </c>
      <c r="K54" s="70">
        <f t="shared" si="0"/>
        <v>0</v>
      </c>
      <c r="M54" s="1" t="e">
        <f>VLOOKUP(B54,Ref.!I:K,3,0)</f>
        <v>#N/A</v>
      </c>
      <c r="N54" s="1">
        <f t="shared" si="1"/>
        <v>0</v>
      </c>
    </row>
    <row r="55" spans="1:14" x14ac:dyDescent="0.25">
      <c r="A55"/>
      <c r="B55"/>
      <c r="C55"/>
      <c r="D55"/>
      <c r="E55"/>
      <c r="F55"/>
      <c r="G55"/>
      <c r="H55"/>
      <c r="J55" s="68">
        <f>IFERROR(VLOOKUP(A55,mai!A:H,8,0),0)</f>
        <v>0</v>
      </c>
      <c r="K55" s="70">
        <f t="shared" si="0"/>
        <v>0</v>
      </c>
      <c r="M55" s="1" t="e">
        <f>VLOOKUP(B55,Ref.!I:K,3,0)</f>
        <v>#N/A</v>
      </c>
      <c r="N55" s="1">
        <f t="shared" si="1"/>
        <v>0</v>
      </c>
    </row>
    <row r="56" spans="1:14" x14ac:dyDescent="0.25">
      <c r="A56"/>
      <c r="B56"/>
      <c r="C56"/>
      <c r="D56"/>
      <c r="E56"/>
      <c r="F56"/>
      <c r="G56"/>
      <c r="H56"/>
      <c r="J56" s="68">
        <f>IFERROR(VLOOKUP(A56,mai!A:H,8,0),0)</f>
        <v>0</v>
      </c>
      <c r="K56" s="70">
        <f t="shared" si="0"/>
        <v>0</v>
      </c>
      <c r="M56" s="1" t="e">
        <f>VLOOKUP(B56,Ref.!I:K,3,0)</f>
        <v>#N/A</v>
      </c>
      <c r="N56" s="1">
        <f t="shared" si="1"/>
        <v>0</v>
      </c>
    </row>
    <row r="57" spans="1:14" x14ac:dyDescent="0.25">
      <c r="A57"/>
      <c r="B57"/>
      <c r="C57"/>
      <c r="D57"/>
      <c r="E57" s="108"/>
      <c r="F57" s="108"/>
      <c r="G57"/>
      <c r="H57"/>
      <c r="J57" s="68">
        <f>IFERROR(VLOOKUP(A57,mai!A:H,8,0),0)</f>
        <v>0</v>
      </c>
      <c r="K57" s="70">
        <f t="shared" si="0"/>
        <v>0</v>
      </c>
      <c r="M57" s="1" t="e">
        <f>VLOOKUP(B57,Ref.!I:K,3,0)</f>
        <v>#N/A</v>
      </c>
      <c r="N57" s="1">
        <f t="shared" si="1"/>
        <v>0</v>
      </c>
    </row>
    <row r="58" spans="1:14" x14ac:dyDescent="0.25">
      <c r="A58"/>
      <c r="B58"/>
      <c r="C58"/>
      <c r="D58"/>
      <c r="E58"/>
      <c r="F58"/>
      <c r="G58"/>
      <c r="H58"/>
      <c r="J58" s="68">
        <f>IFERROR(VLOOKUP(A58,mai!A:H,8,0),0)</f>
        <v>0</v>
      </c>
      <c r="K58" s="70">
        <f t="shared" si="0"/>
        <v>0</v>
      </c>
      <c r="M58" s="1" t="e">
        <f>VLOOKUP(B58,Ref.!I:K,3,0)</f>
        <v>#N/A</v>
      </c>
      <c r="N58" s="1">
        <f t="shared" si="1"/>
        <v>0</v>
      </c>
    </row>
    <row r="59" spans="1:14" x14ac:dyDescent="0.25">
      <c r="A59"/>
      <c r="B59"/>
      <c r="C59"/>
      <c r="D59"/>
      <c r="E59"/>
      <c r="F59"/>
      <c r="G59"/>
      <c r="H59"/>
      <c r="J59" s="68">
        <f>IFERROR(VLOOKUP(A59,mai!A:H,8,0),0)</f>
        <v>0</v>
      </c>
      <c r="K59" s="70">
        <f t="shared" si="0"/>
        <v>0</v>
      </c>
      <c r="M59" s="1" t="e">
        <f>VLOOKUP(B59,Ref.!I:K,3,0)</f>
        <v>#N/A</v>
      </c>
      <c r="N59" s="1">
        <f t="shared" si="1"/>
        <v>0</v>
      </c>
    </row>
    <row r="60" spans="1:14" x14ac:dyDescent="0.25">
      <c r="A60"/>
      <c r="B60"/>
      <c r="C60"/>
      <c r="D60" s="108"/>
      <c r="E60" s="108"/>
      <c r="F60" s="108"/>
      <c r="G60"/>
      <c r="H60" s="108"/>
      <c r="J60" s="68">
        <f>IFERROR(VLOOKUP(A60,mai!A:H,8,0),0)</f>
        <v>0</v>
      </c>
      <c r="K60" s="70">
        <f t="shared" si="0"/>
        <v>0</v>
      </c>
      <c r="M60" s="1" t="e">
        <f>VLOOKUP(B60,Ref.!I:K,3,0)</f>
        <v>#N/A</v>
      </c>
      <c r="N60" s="1">
        <f t="shared" si="1"/>
        <v>0</v>
      </c>
    </row>
    <row r="61" spans="1:14" x14ac:dyDescent="0.25">
      <c r="A61"/>
      <c r="B61"/>
      <c r="C61"/>
      <c r="D61"/>
      <c r="E61"/>
      <c r="F61"/>
      <c r="G61"/>
      <c r="H61"/>
      <c r="J61" s="68">
        <f>IFERROR(VLOOKUP(A61,mai!A:H,8,0),0)</f>
        <v>0</v>
      </c>
      <c r="K61" s="70">
        <f t="shared" si="0"/>
        <v>0</v>
      </c>
      <c r="M61" s="1" t="e">
        <f>VLOOKUP(B61,Ref.!I:K,3,0)</f>
        <v>#N/A</v>
      </c>
      <c r="N61" s="1">
        <f t="shared" si="1"/>
        <v>0</v>
      </c>
    </row>
    <row r="62" spans="1:14" x14ac:dyDescent="0.25">
      <c r="A62"/>
      <c r="B62"/>
      <c r="C62"/>
      <c r="D62" s="108"/>
      <c r="E62"/>
      <c r="F62" s="108"/>
      <c r="G62" s="108"/>
      <c r="H62" s="108"/>
      <c r="J62" s="68">
        <f>IFERROR(VLOOKUP(A62,mai!A:H,8,0),0)</f>
        <v>0</v>
      </c>
      <c r="K62" s="70">
        <f t="shared" si="0"/>
        <v>0</v>
      </c>
      <c r="M62" s="1" t="e">
        <f>VLOOKUP(B62,Ref.!I:K,3,0)</f>
        <v>#N/A</v>
      </c>
      <c r="N62" s="1">
        <f t="shared" si="1"/>
        <v>0</v>
      </c>
    </row>
    <row r="63" spans="1:14" x14ac:dyDescent="0.25">
      <c r="A63"/>
      <c r="B63"/>
      <c r="C63"/>
      <c r="D63"/>
      <c r="E63" s="108"/>
      <c r="F63" s="108"/>
      <c r="G63"/>
      <c r="H63"/>
      <c r="J63" s="68">
        <f>IFERROR(VLOOKUP(A63,mai!A:H,8,0),0)</f>
        <v>0</v>
      </c>
      <c r="K63" s="70">
        <f t="shared" si="0"/>
        <v>0</v>
      </c>
      <c r="M63" s="1" t="e">
        <f>VLOOKUP(B63,Ref.!I:K,3,0)</f>
        <v>#N/A</v>
      </c>
      <c r="N63" s="1">
        <f t="shared" si="1"/>
        <v>0</v>
      </c>
    </row>
    <row r="64" spans="1:14" x14ac:dyDescent="0.25">
      <c r="A64"/>
      <c r="B64"/>
      <c r="C64"/>
      <c r="D64" s="108"/>
      <c r="E64" s="108"/>
      <c r="F64" s="108"/>
      <c r="G64"/>
      <c r="H64" s="108"/>
      <c r="J64" s="68">
        <f>IFERROR(VLOOKUP(A64,mai!A:H,8,0),0)</f>
        <v>0</v>
      </c>
      <c r="K64" s="70">
        <f t="shared" si="0"/>
        <v>0</v>
      </c>
      <c r="M64" s="1" t="e">
        <f>VLOOKUP(B64,Ref.!I:K,3,0)</f>
        <v>#N/A</v>
      </c>
      <c r="N64" s="1">
        <f t="shared" si="1"/>
        <v>0</v>
      </c>
    </row>
    <row r="65" spans="1:14" x14ac:dyDescent="0.25">
      <c r="A65"/>
      <c r="B65"/>
      <c r="C65"/>
      <c r="D65"/>
      <c r="E65"/>
      <c r="F65"/>
      <c r="G65"/>
      <c r="H65"/>
      <c r="J65" s="68">
        <f>IFERROR(VLOOKUP(A65,mai!A:H,8,0),0)</f>
        <v>0</v>
      </c>
      <c r="K65" s="70">
        <f t="shared" si="0"/>
        <v>0</v>
      </c>
      <c r="M65" s="1" t="e">
        <f>VLOOKUP(B65,Ref.!I:K,3,0)</f>
        <v>#N/A</v>
      </c>
      <c r="N65" s="1">
        <f t="shared" si="1"/>
        <v>0</v>
      </c>
    </row>
    <row r="66" spans="1:14" x14ac:dyDescent="0.25">
      <c r="A66"/>
      <c r="B66"/>
      <c r="C66"/>
      <c r="D66"/>
      <c r="E66"/>
      <c r="F66"/>
      <c r="G66"/>
      <c r="H66"/>
      <c r="J66" s="68">
        <f>IFERROR(VLOOKUP(A66,mai!A:H,8,0),0)</f>
        <v>0</v>
      </c>
      <c r="K66" s="70">
        <f t="shared" ref="K66:K129" si="2">D66-J66</f>
        <v>0</v>
      </c>
      <c r="M66" s="1" t="e">
        <f>VLOOKUP(B66,Ref.!I:K,3,0)</f>
        <v>#N/A</v>
      </c>
      <c r="N66" s="1">
        <f t="shared" si="1"/>
        <v>0</v>
      </c>
    </row>
    <row r="67" spans="1:14" x14ac:dyDescent="0.25">
      <c r="A67"/>
      <c r="B67"/>
      <c r="C67"/>
      <c r="D67"/>
      <c r="E67"/>
      <c r="F67"/>
      <c r="G67"/>
      <c r="H67"/>
      <c r="J67" s="68">
        <f>IFERROR(VLOOKUP(A67,mai!A:H,8,0),0)</f>
        <v>0</v>
      </c>
      <c r="K67" s="70">
        <f t="shared" si="2"/>
        <v>0</v>
      </c>
      <c r="M67" s="1" t="e">
        <f>VLOOKUP(B67,Ref.!I:K,3,0)</f>
        <v>#N/A</v>
      </c>
      <c r="N67" s="1">
        <f t="shared" ref="N67:N130" si="3">LEN(A67)</f>
        <v>0</v>
      </c>
    </row>
    <row r="68" spans="1:14" x14ac:dyDescent="0.25">
      <c r="A68"/>
      <c r="B68"/>
      <c r="C68"/>
      <c r="D68"/>
      <c r="E68"/>
      <c r="F68"/>
      <c r="G68"/>
      <c r="H68"/>
      <c r="J68" s="68">
        <f>IFERROR(VLOOKUP(A68,mai!A:H,8,0),0)</f>
        <v>0</v>
      </c>
      <c r="K68" s="70">
        <f t="shared" si="2"/>
        <v>0</v>
      </c>
      <c r="M68" s="1" t="e">
        <f>VLOOKUP(B68,Ref.!I:K,3,0)</f>
        <v>#N/A</v>
      </c>
      <c r="N68" s="1">
        <f t="shared" si="3"/>
        <v>0</v>
      </c>
    </row>
    <row r="69" spans="1:14" x14ac:dyDescent="0.25">
      <c r="A69"/>
      <c r="B69"/>
      <c r="C69"/>
      <c r="D69"/>
      <c r="E69"/>
      <c r="F69"/>
      <c r="G69"/>
      <c r="H69"/>
      <c r="J69" s="68">
        <f>IFERROR(VLOOKUP(A69,mai!A:H,8,0),0)</f>
        <v>0</v>
      </c>
      <c r="K69" s="70">
        <f t="shared" si="2"/>
        <v>0</v>
      </c>
      <c r="M69" s="1" t="e">
        <f>VLOOKUP(B69,Ref.!I:K,3,0)</f>
        <v>#N/A</v>
      </c>
      <c r="N69" s="1">
        <f t="shared" si="3"/>
        <v>0</v>
      </c>
    </row>
    <row r="70" spans="1:14" x14ac:dyDescent="0.25">
      <c r="A70"/>
      <c r="B70"/>
      <c r="C70"/>
      <c r="D70"/>
      <c r="E70"/>
      <c r="F70"/>
      <c r="G70"/>
      <c r="H70"/>
      <c r="J70" s="68">
        <f>IFERROR(VLOOKUP(A70,mai!A:H,8,0),0)</f>
        <v>0</v>
      </c>
      <c r="K70" s="70">
        <f t="shared" si="2"/>
        <v>0</v>
      </c>
      <c r="M70" s="1" t="e">
        <f>VLOOKUP(B70,Ref.!I:K,3,0)</f>
        <v>#N/A</v>
      </c>
      <c r="N70" s="1">
        <f t="shared" si="3"/>
        <v>0</v>
      </c>
    </row>
    <row r="71" spans="1:14" x14ac:dyDescent="0.25">
      <c r="A71"/>
      <c r="B71"/>
      <c r="C71"/>
      <c r="D71"/>
      <c r="E71" s="108"/>
      <c r="F71" s="108"/>
      <c r="G71"/>
      <c r="H71"/>
      <c r="J71" s="68">
        <f>IFERROR(VLOOKUP(A71,mai!A:H,8,0),0)</f>
        <v>0</v>
      </c>
      <c r="K71" s="70">
        <f t="shared" si="2"/>
        <v>0</v>
      </c>
      <c r="M71" s="1" t="e">
        <f>VLOOKUP(B71,Ref.!I:K,3,0)</f>
        <v>#N/A</v>
      </c>
      <c r="N71" s="1">
        <f t="shared" si="3"/>
        <v>0</v>
      </c>
    </row>
    <row r="72" spans="1:14" x14ac:dyDescent="0.25">
      <c r="A72"/>
      <c r="B72"/>
      <c r="C72"/>
      <c r="D72"/>
      <c r="E72"/>
      <c r="F72"/>
      <c r="G72"/>
      <c r="H72"/>
      <c r="J72" s="68">
        <f>IFERROR(VLOOKUP(A72,mai!A:H,8,0),0)</f>
        <v>0</v>
      </c>
      <c r="K72" s="70">
        <f t="shared" si="2"/>
        <v>0</v>
      </c>
      <c r="M72" s="1" t="e">
        <f>VLOOKUP(B72,Ref.!I:K,3,0)</f>
        <v>#N/A</v>
      </c>
      <c r="N72" s="1">
        <f t="shared" si="3"/>
        <v>0</v>
      </c>
    </row>
    <row r="73" spans="1:14" x14ac:dyDescent="0.25">
      <c r="A73"/>
      <c r="B73"/>
      <c r="C73"/>
      <c r="D73"/>
      <c r="E73" s="108"/>
      <c r="F73" s="108"/>
      <c r="G73"/>
      <c r="H73"/>
      <c r="J73" s="68">
        <f>IFERROR(VLOOKUP(A73,mai!A:H,8,0),0)</f>
        <v>0</v>
      </c>
      <c r="K73" s="70">
        <f t="shared" si="2"/>
        <v>0</v>
      </c>
      <c r="M73" s="1" t="e">
        <f>VLOOKUP(B73,Ref.!I:K,3,0)</f>
        <v>#N/A</v>
      </c>
      <c r="N73" s="1">
        <f t="shared" si="3"/>
        <v>0</v>
      </c>
    </row>
    <row r="74" spans="1:14" x14ac:dyDescent="0.25">
      <c r="A74"/>
      <c r="B74"/>
      <c r="C74"/>
      <c r="D74"/>
      <c r="E74"/>
      <c r="F74"/>
      <c r="G74"/>
      <c r="H74"/>
      <c r="J74" s="68">
        <f>IFERROR(VLOOKUP(A74,mai!A:H,8,0),0)</f>
        <v>0</v>
      </c>
      <c r="K74" s="70">
        <f t="shared" si="2"/>
        <v>0</v>
      </c>
      <c r="M74" s="1" t="e">
        <f>VLOOKUP(B74,Ref.!I:K,3,0)</f>
        <v>#N/A</v>
      </c>
      <c r="N74" s="1">
        <f t="shared" si="3"/>
        <v>0</v>
      </c>
    </row>
    <row r="75" spans="1:14" x14ac:dyDescent="0.25">
      <c r="A75"/>
      <c r="B75"/>
      <c r="C75"/>
      <c r="D75"/>
      <c r="E75"/>
      <c r="F75"/>
      <c r="G75"/>
      <c r="H75"/>
      <c r="J75" s="68">
        <f>IFERROR(VLOOKUP(A75,mai!A:H,8,0),0)</f>
        <v>0</v>
      </c>
      <c r="K75" s="70">
        <f t="shared" si="2"/>
        <v>0</v>
      </c>
      <c r="M75" s="1" t="e">
        <f>VLOOKUP(B75,Ref.!I:K,3,0)</f>
        <v>#N/A</v>
      </c>
      <c r="N75" s="1">
        <f t="shared" si="3"/>
        <v>0</v>
      </c>
    </row>
    <row r="76" spans="1:14" x14ac:dyDescent="0.25">
      <c r="A76"/>
      <c r="B76"/>
      <c r="C76"/>
      <c r="D76"/>
      <c r="E76"/>
      <c r="F76"/>
      <c r="G76"/>
      <c r="H76"/>
      <c r="J76" s="68">
        <f>IFERROR(VLOOKUP(A76,mai!A:H,8,0),0)</f>
        <v>0</v>
      </c>
      <c r="K76" s="70">
        <f t="shared" si="2"/>
        <v>0</v>
      </c>
      <c r="M76" s="1" t="e">
        <f>VLOOKUP(B76,Ref.!I:K,3,0)</f>
        <v>#N/A</v>
      </c>
      <c r="N76" s="1">
        <f t="shared" si="3"/>
        <v>0</v>
      </c>
    </row>
    <row r="77" spans="1:14" x14ac:dyDescent="0.25">
      <c r="A77"/>
      <c r="B77"/>
      <c r="C77"/>
      <c r="D77"/>
      <c r="E77" s="108"/>
      <c r="F77" s="108"/>
      <c r="G77" s="108"/>
      <c r="H77" s="108"/>
      <c r="J77" s="68">
        <f>IFERROR(VLOOKUP(A77,mai!A:H,8,0),0)</f>
        <v>0</v>
      </c>
      <c r="K77" s="70">
        <f t="shared" si="2"/>
        <v>0</v>
      </c>
      <c r="M77" s="1" t="e">
        <f>VLOOKUP(B77,Ref.!I:K,3,0)</f>
        <v>#N/A</v>
      </c>
      <c r="N77" s="1">
        <f t="shared" si="3"/>
        <v>0</v>
      </c>
    </row>
    <row r="78" spans="1:14" x14ac:dyDescent="0.25">
      <c r="A78"/>
      <c r="B78"/>
      <c r="C78"/>
      <c r="D78"/>
      <c r="E78" s="108"/>
      <c r="F78" s="108"/>
      <c r="G78"/>
      <c r="H78"/>
      <c r="J78" s="68">
        <f>IFERROR(VLOOKUP(A78,mai!A:H,8,0),0)</f>
        <v>0</v>
      </c>
      <c r="K78" s="70">
        <f t="shared" si="2"/>
        <v>0</v>
      </c>
      <c r="M78" s="1" t="e">
        <f>VLOOKUP(B78,Ref.!I:K,3,0)</f>
        <v>#N/A</v>
      </c>
      <c r="N78" s="1">
        <f t="shared" si="3"/>
        <v>0</v>
      </c>
    </row>
    <row r="79" spans="1:14" x14ac:dyDescent="0.25">
      <c r="A79"/>
      <c r="B79"/>
      <c r="C79"/>
      <c r="D79"/>
      <c r="E79"/>
      <c r="F79"/>
      <c r="G79"/>
      <c r="H79"/>
      <c r="J79" s="68">
        <f>IFERROR(VLOOKUP(A79,mai!A:H,8,0),0)</f>
        <v>0</v>
      </c>
      <c r="K79" s="70">
        <f t="shared" si="2"/>
        <v>0</v>
      </c>
      <c r="M79" s="1" t="e">
        <f>VLOOKUP(B79,Ref.!I:K,3,0)</f>
        <v>#N/A</v>
      </c>
      <c r="N79" s="1">
        <f t="shared" si="3"/>
        <v>0</v>
      </c>
    </row>
    <row r="80" spans="1:14" x14ac:dyDescent="0.25">
      <c r="A80"/>
      <c r="B80"/>
      <c r="C80"/>
      <c r="D80"/>
      <c r="E80" s="108"/>
      <c r="F80" s="108"/>
      <c r="G80"/>
      <c r="H80"/>
      <c r="J80" s="68">
        <f>IFERROR(VLOOKUP(A80,mai!A:H,8,0),0)</f>
        <v>0</v>
      </c>
      <c r="K80" s="70">
        <f t="shared" si="2"/>
        <v>0</v>
      </c>
      <c r="M80" s="1" t="e">
        <f>VLOOKUP(B80,Ref.!I:K,3,0)</f>
        <v>#N/A</v>
      </c>
      <c r="N80" s="1">
        <f t="shared" si="3"/>
        <v>0</v>
      </c>
    </row>
    <row r="81" spans="1:14" x14ac:dyDescent="0.25">
      <c r="A81"/>
      <c r="B81"/>
      <c r="C81"/>
      <c r="D81"/>
      <c r="E81" s="108"/>
      <c r="F81" s="108"/>
      <c r="G81"/>
      <c r="H81"/>
      <c r="J81" s="68">
        <f>IFERROR(VLOOKUP(A81,mai!A:H,8,0),0)</f>
        <v>0</v>
      </c>
      <c r="K81" s="70">
        <f t="shared" si="2"/>
        <v>0</v>
      </c>
      <c r="M81" s="1" t="e">
        <f>VLOOKUP(B81,Ref.!I:K,3,0)</f>
        <v>#N/A</v>
      </c>
      <c r="N81" s="1">
        <f t="shared" si="3"/>
        <v>0</v>
      </c>
    </row>
    <row r="82" spans="1:14" x14ac:dyDescent="0.25">
      <c r="A82"/>
      <c r="B82"/>
      <c r="C82"/>
      <c r="D82"/>
      <c r="E82" s="108"/>
      <c r="F82" s="108"/>
      <c r="G82"/>
      <c r="H82"/>
      <c r="J82" s="68">
        <f>IFERROR(VLOOKUP(A82,mai!A:H,8,0),0)</f>
        <v>0</v>
      </c>
      <c r="K82" s="70">
        <f t="shared" si="2"/>
        <v>0</v>
      </c>
      <c r="M82" s="1" t="e">
        <f>VLOOKUP(B82,Ref.!I:K,3,0)</f>
        <v>#N/A</v>
      </c>
      <c r="N82" s="1">
        <f t="shared" si="3"/>
        <v>0</v>
      </c>
    </row>
    <row r="83" spans="1:14" x14ac:dyDescent="0.25">
      <c r="A83"/>
      <c r="B83"/>
      <c r="C83"/>
      <c r="D83"/>
      <c r="E83" s="108"/>
      <c r="F83" s="108"/>
      <c r="G83"/>
      <c r="H83"/>
      <c r="J83" s="68">
        <f>IFERROR(VLOOKUP(A83,mai!A:H,8,0),0)</f>
        <v>0</v>
      </c>
      <c r="K83" s="70">
        <f t="shared" si="2"/>
        <v>0</v>
      </c>
      <c r="M83" s="1" t="e">
        <f>VLOOKUP(B83,Ref.!I:K,3,0)</f>
        <v>#N/A</v>
      </c>
      <c r="N83" s="1">
        <f t="shared" si="3"/>
        <v>0</v>
      </c>
    </row>
    <row r="84" spans="1:14" x14ac:dyDescent="0.25">
      <c r="A84"/>
      <c r="B84"/>
      <c r="C84"/>
      <c r="D84"/>
      <c r="E84"/>
      <c r="F84"/>
      <c r="G84"/>
      <c r="H84"/>
      <c r="J84" s="68">
        <f>IFERROR(VLOOKUP(A84,mai!A:H,8,0),0)</f>
        <v>0</v>
      </c>
      <c r="K84" s="70">
        <f t="shared" si="2"/>
        <v>0</v>
      </c>
      <c r="M84" s="1" t="e">
        <f>VLOOKUP(B84,Ref.!I:K,3,0)</f>
        <v>#N/A</v>
      </c>
      <c r="N84" s="1">
        <f t="shared" si="3"/>
        <v>0</v>
      </c>
    </row>
    <row r="85" spans="1:14" x14ac:dyDescent="0.25">
      <c r="A85"/>
      <c r="B85"/>
      <c r="C85"/>
      <c r="D85"/>
      <c r="E85" s="108"/>
      <c r="F85" s="108"/>
      <c r="G85"/>
      <c r="H85"/>
      <c r="J85" s="68">
        <f>IFERROR(VLOOKUP(A85,mai!A:H,8,0),0)</f>
        <v>0</v>
      </c>
      <c r="K85" s="70">
        <f t="shared" si="2"/>
        <v>0</v>
      </c>
      <c r="M85" s="1" t="e">
        <f>VLOOKUP(B85,Ref.!I:K,3,0)</f>
        <v>#N/A</v>
      </c>
      <c r="N85" s="1">
        <f t="shared" si="3"/>
        <v>0</v>
      </c>
    </row>
    <row r="86" spans="1:14" x14ac:dyDescent="0.25">
      <c r="A86"/>
      <c r="B86"/>
      <c r="C86"/>
      <c r="D86"/>
      <c r="E86"/>
      <c r="F86"/>
      <c r="G86"/>
      <c r="H86"/>
      <c r="J86" s="68">
        <f>IFERROR(VLOOKUP(A86,mai!A:H,8,0),0)</f>
        <v>0</v>
      </c>
      <c r="K86" s="70">
        <f t="shared" si="2"/>
        <v>0</v>
      </c>
      <c r="M86" s="1" t="e">
        <f>VLOOKUP(B86,Ref.!I:K,3,0)</f>
        <v>#N/A</v>
      </c>
      <c r="N86" s="1">
        <f t="shared" si="3"/>
        <v>0</v>
      </c>
    </row>
    <row r="87" spans="1:14" x14ac:dyDescent="0.25">
      <c r="A87"/>
      <c r="B87"/>
      <c r="C87"/>
      <c r="D87"/>
      <c r="E87"/>
      <c r="F87"/>
      <c r="G87"/>
      <c r="H87"/>
      <c r="J87" s="68">
        <f>IFERROR(VLOOKUP(A87,mai!A:H,8,0),0)</f>
        <v>0</v>
      </c>
      <c r="K87" s="70">
        <f t="shared" si="2"/>
        <v>0</v>
      </c>
      <c r="M87" s="1" t="e">
        <f>VLOOKUP(B87,Ref.!I:K,3,0)</f>
        <v>#N/A</v>
      </c>
      <c r="N87" s="1">
        <f t="shared" si="3"/>
        <v>0</v>
      </c>
    </row>
    <row r="88" spans="1:14" x14ac:dyDescent="0.25">
      <c r="A88"/>
      <c r="B88"/>
      <c r="C88"/>
      <c r="D88" s="108"/>
      <c r="E88" s="108"/>
      <c r="F88" s="108"/>
      <c r="G88" s="108"/>
      <c r="H88" s="108"/>
      <c r="J88" s="68">
        <f>IFERROR(VLOOKUP(A88,mai!A:H,8,0),0)</f>
        <v>0</v>
      </c>
      <c r="K88" s="70">
        <f t="shared" si="2"/>
        <v>0</v>
      </c>
      <c r="M88" s="1" t="e">
        <f>VLOOKUP(B88,Ref.!I:K,3,0)</f>
        <v>#N/A</v>
      </c>
      <c r="N88" s="1">
        <f t="shared" si="3"/>
        <v>0</v>
      </c>
    </row>
    <row r="89" spans="1:14" x14ac:dyDescent="0.25">
      <c r="A89"/>
      <c r="B89"/>
      <c r="C89"/>
      <c r="D89" s="108"/>
      <c r="E89" s="108"/>
      <c r="F89" s="108"/>
      <c r="G89" s="108"/>
      <c r="H89" s="108"/>
      <c r="J89" s="68">
        <f>IFERROR(VLOOKUP(A89,mai!A:H,8,0),0)</f>
        <v>0</v>
      </c>
      <c r="K89" s="70">
        <f t="shared" si="2"/>
        <v>0</v>
      </c>
      <c r="M89" s="1" t="e">
        <f>VLOOKUP(B89,Ref.!I:K,3,0)</f>
        <v>#N/A</v>
      </c>
      <c r="N89" s="1">
        <f t="shared" si="3"/>
        <v>0</v>
      </c>
    </row>
    <row r="90" spans="1:14" x14ac:dyDescent="0.25">
      <c r="A90"/>
      <c r="B90"/>
      <c r="C90"/>
      <c r="D90" s="108"/>
      <c r="E90" s="108"/>
      <c r="F90" s="108"/>
      <c r="G90" s="108"/>
      <c r="H90" s="108"/>
      <c r="J90" s="68">
        <f>IFERROR(VLOOKUP(A90,mai!A:H,8,0),0)</f>
        <v>0</v>
      </c>
      <c r="K90" s="70">
        <f t="shared" si="2"/>
        <v>0</v>
      </c>
      <c r="M90" s="1" t="e">
        <f>VLOOKUP(B90,Ref.!I:K,3,0)</f>
        <v>#N/A</v>
      </c>
      <c r="N90" s="1">
        <f t="shared" si="3"/>
        <v>0</v>
      </c>
    </row>
    <row r="91" spans="1:14" x14ac:dyDescent="0.25">
      <c r="A91"/>
      <c r="B91"/>
      <c r="C91"/>
      <c r="D91" s="108"/>
      <c r="E91" s="108"/>
      <c r="F91" s="108"/>
      <c r="G91" s="108"/>
      <c r="H91" s="108"/>
      <c r="J91" s="68">
        <f>IFERROR(VLOOKUP(A91,mai!A:H,8,0),0)</f>
        <v>0</v>
      </c>
      <c r="K91" s="70">
        <f t="shared" si="2"/>
        <v>0</v>
      </c>
      <c r="M91" s="1" t="e">
        <f>VLOOKUP(B91,Ref.!I:K,3,0)</f>
        <v>#N/A</v>
      </c>
      <c r="N91" s="1">
        <f t="shared" si="3"/>
        <v>0</v>
      </c>
    </row>
    <row r="92" spans="1:14" x14ac:dyDescent="0.25">
      <c r="A92"/>
      <c r="B92"/>
      <c r="C92"/>
      <c r="D92" s="108"/>
      <c r="E92" s="108"/>
      <c r="F92" s="108"/>
      <c r="G92" s="108"/>
      <c r="H92" s="108"/>
      <c r="J92" s="68">
        <f>IFERROR(VLOOKUP(A92,mai!A:H,8,0),0)</f>
        <v>0</v>
      </c>
      <c r="K92" s="70">
        <f t="shared" si="2"/>
        <v>0</v>
      </c>
      <c r="M92" s="1" t="e">
        <f>VLOOKUP(B92,Ref.!I:K,3,0)</f>
        <v>#N/A</v>
      </c>
      <c r="N92" s="1">
        <f t="shared" si="3"/>
        <v>0</v>
      </c>
    </row>
    <row r="93" spans="1:14" x14ac:dyDescent="0.25">
      <c r="A93"/>
      <c r="B93"/>
      <c r="C93"/>
      <c r="D93" s="108"/>
      <c r="E93" s="108"/>
      <c r="F93" s="108"/>
      <c r="G93" s="108"/>
      <c r="H93" s="108"/>
      <c r="J93" s="68">
        <f>IFERROR(VLOOKUP(A93,mai!A:H,8,0),0)</f>
        <v>0</v>
      </c>
      <c r="K93" s="70">
        <f t="shared" si="2"/>
        <v>0</v>
      </c>
      <c r="M93" s="1" t="e">
        <f>VLOOKUP(B93,Ref.!I:K,3,0)</f>
        <v>#N/A</v>
      </c>
      <c r="N93" s="1">
        <f t="shared" si="3"/>
        <v>0</v>
      </c>
    </row>
    <row r="94" spans="1:14" x14ac:dyDescent="0.25">
      <c r="A94"/>
      <c r="B94"/>
      <c r="C94"/>
      <c r="D94" s="108"/>
      <c r="E94" s="108"/>
      <c r="F94" s="108"/>
      <c r="G94" s="108"/>
      <c r="H94" s="108"/>
      <c r="J94" s="68">
        <f>IFERROR(VLOOKUP(A94,mai!A:H,8,0),0)</f>
        <v>0</v>
      </c>
      <c r="K94" s="70">
        <f t="shared" si="2"/>
        <v>0</v>
      </c>
      <c r="M94" s="1" t="e">
        <f>VLOOKUP(B94,Ref.!I:K,3,0)</f>
        <v>#N/A</v>
      </c>
      <c r="N94" s="1">
        <f t="shared" si="3"/>
        <v>0</v>
      </c>
    </row>
    <row r="95" spans="1:14" x14ac:dyDescent="0.25">
      <c r="A95"/>
      <c r="B95"/>
      <c r="C95"/>
      <c r="D95" s="108"/>
      <c r="E95" s="108"/>
      <c r="F95" s="108"/>
      <c r="G95" s="108"/>
      <c r="H95" s="108"/>
      <c r="J95" s="68">
        <f>IFERROR(VLOOKUP(A95,mai!A:H,8,0),0)</f>
        <v>0</v>
      </c>
      <c r="K95" s="70">
        <f t="shared" si="2"/>
        <v>0</v>
      </c>
      <c r="M95" s="1" t="e">
        <f>VLOOKUP(B95,Ref.!I:K,3,0)</f>
        <v>#N/A</v>
      </c>
      <c r="N95" s="1">
        <f t="shared" si="3"/>
        <v>0</v>
      </c>
    </row>
    <row r="96" spans="1:14" x14ac:dyDescent="0.25">
      <c r="A96"/>
      <c r="B96"/>
      <c r="C96"/>
      <c r="D96" s="108"/>
      <c r="E96" s="108"/>
      <c r="F96" s="108"/>
      <c r="G96" s="108"/>
      <c r="H96" s="108"/>
      <c r="J96" s="68">
        <f>IFERROR(VLOOKUP(A96,mai!A:H,8,0),0)</f>
        <v>0</v>
      </c>
      <c r="K96" s="70">
        <f t="shared" si="2"/>
        <v>0</v>
      </c>
      <c r="M96" s="1" t="e">
        <f>VLOOKUP(B96,Ref.!I:K,3,0)</f>
        <v>#N/A</v>
      </c>
      <c r="N96" s="1">
        <f t="shared" si="3"/>
        <v>0</v>
      </c>
    </row>
    <row r="97" spans="1:14" x14ac:dyDescent="0.25">
      <c r="A97"/>
      <c r="B97"/>
      <c r="C97"/>
      <c r="D97" s="108"/>
      <c r="E97" s="108"/>
      <c r="F97" s="108"/>
      <c r="G97" s="108"/>
      <c r="H97" s="108"/>
      <c r="J97" s="68">
        <f>IFERROR(VLOOKUP(A97,mai!A:H,8,0),0)</f>
        <v>0</v>
      </c>
      <c r="K97" s="70">
        <f t="shared" si="2"/>
        <v>0</v>
      </c>
      <c r="M97" s="1" t="e">
        <f>VLOOKUP(B97,Ref.!I:K,3,0)</f>
        <v>#N/A</v>
      </c>
      <c r="N97" s="1">
        <f t="shared" si="3"/>
        <v>0</v>
      </c>
    </row>
    <row r="98" spans="1:14" x14ac:dyDescent="0.25">
      <c r="A98"/>
      <c r="B98"/>
      <c r="C98"/>
      <c r="D98" s="108"/>
      <c r="E98" s="108"/>
      <c r="F98" s="108"/>
      <c r="G98" s="108"/>
      <c r="H98" s="108"/>
      <c r="J98" s="68">
        <f>IFERROR(VLOOKUP(A98,mai!A:H,8,0),0)</f>
        <v>0</v>
      </c>
      <c r="K98" s="70">
        <f t="shared" si="2"/>
        <v>0</v>
      </c>
      <c r="M98" s="1" t="e">
        <f>VLOOKUP(B98,Ref.!I:K,3,0)</f>
        <v>#N/A</v>
      </c>
      <c r="N98" s="1">
        <f t="shared" si="3"/>
        <v>0</v>
      </c>
    </row>
    <row r="99" spans="1:14" x14ac:dyDescent="0.25">
      <c r="A99"/>
      <c r="B99"/>
      <c r="C99"/>
      <c r="D99" s="108"/>
      <c r="E99" s="108"/>
      <c r="F99"/>
      <c r="G99" s="108"/>
      <c r="H99" s="108"/>
      <c r="J99" s="68">
        <f>IFERROR(VLOOKUP(A99,mai!A:H,8,0),0)</f>
        <v>0</v>
      </c>
      <c r="K99" s="70">
        <f t="shared" si="2"/>
        <v>0</v>
      </c>
      <c r="M99" s="1" t="e">
        <f>VLOOKUP(B99,Ref.!I:K,3,0)</f>
        <v>#N/A</v>
      </c>
      <c r="N99" s="1">
        <f t="shared" si="3"/>
        <v>0</v>
      </c>
    </row>
    <row r="100" spans="1:14" x14ac:dyDescent="0.25">
      <c r="A100"/>
      <c r="B100"/>
      <c r="C100"/>
      <c r="D100" s="108"/>
      <c r="E100"/>
      <c r="F100"/>
      <c r="G100"/>
      <c r="H100" s="108"/>
      <c r="J100" s="68">
        <f>IFERROR(VLOOKUP(A100,mai!A:H,8,0),0)</f>
        <v>0</v>
      </c>
      <c r="K100" s="70">
        <f t="shared" si="2"/>
        <v>0</v>
      </c>
      <c r="M100" s="1" t="e">
        <f>VLOOKUP(B100,Ref.!I:K,3,0)</f>
        <v>#N/A</v>
      </c>
      <c r="N100" s="1">
        <f t="shared" si="3"/>
        <v>0</v>
      </c>
    </row>
    <row r="101" spans="1:14" x14ac:dyDescent="0.25">
      <c r="A101"/>
      <c r="B101"/>
      <c r="C101"/>
      <c r="D101" s="108"/>
      <c r="E101" s="108"/>
      <c r="F101" s="108"/>
      <c r="G101" s="108"/>
      <c r="H101" s="108"/>
      <c r="J101" s="68">
        <f>IFERROR(VLOOKUP(A101,mai!A:H,8,0),0)</f>
        <v>0</v>
      </c>
      <c r="K101" s="70">
        <f t="shared" si="2"/>
        <v>0</v>
      </c>
      <c r="M101" s="1" t="e">
        <f>VLOOKUP(B101,Ref.!I:K,3,0)</f>
        <v>#N/A</v>
      </c>
      <c r="N101" s="1">
        <f t="shared" si="3"/>
        <v>0</v>
      </c>
    </row>
    <row r="102" spans="1:14" x14ac:dyDescent="0.25">
      <c r="A102"/>
      <c r="B102"/>
      <c r="C102"/>
      <c r="D102" s="108"/>
      <c r="E102" s="108"/>
      <c r="F102" s="108"/>
      <c r="G102" s="108"/>
      <c r="H102" s="108"/>
      <c r="J102" s="68">
        <f>IFERROR(VLOOKUP(A102,mai!A:H,8,0),0)</f>
        <v>0</v>
      </c>
      <c r="K102" s="70">
        <f t="shared" si="2"/>
        <v>0</v>
      </c>
      <c r="M102" s="1" t="e">
        <f>VLOOKUP(B102,Ref.!I:K,3,0)</f>
        <v>#N/A</v>
      </c>
      <c r="N102" s="1">
        <f t="shared" si="3"/>
        <v>0</v>
      </c>
    </row>
    <row r="103" spans="1:14" x14ac:dyDescent="0.25">
      <c r="A103"/>
      <c r="B103"/>
      <c r="C103"/>
      <c r="D103" s="108"/>
      <c r="E103" s="108"/>
      <c r="F103" s="108"/>
      <c r="G103" s="108"/>
      <c r="H103" s="108"/>
      <c r="J103" s="68">
        <f>IFERROR(VLOOKUP(A103,mai!A:H,8,0),0)</f>
        <v>0</v>
      </c>
      <c r="K103" s="70">
        <f t="shared" si="2"/>
        <v>0</v>
      </c>
      <c r="M103" s="1" t="e">
        <f>VLOOKUP(B103,Ref.!I:K,3,0)</f>
        <v>#N/A</v>
      </c>
      <c r="N103" s="1">
        <f t="shared" si="3"/>
        <v>0</v>
      </c>
    </row>
    <row r="104" spans="1:14" x14ac:dyDescent="0.25">
      <c r="A104"/>
      <c r="B104"/>
      <c r="C104"/>
      <c r="D104"/>
      <c r="E104"/>
      <c r="F104"/>
      <c r="G104"/>
      <c r="H104"/>
      <c r="J104" s="68">
        <f>IFERROR(VLOOKUP(A104,mai!A:H,8,0),0)</f>
        <v>0</v>
      </c>
      <c r="K104" s="70">
        <f t="shared" si="2"/>
        <v>0</v>
      </c>
      <c r="M104" s="1" t="e">
        <f>VLOOKUP(B104,Ref.!I:K,3,0)</f>
        <v>#N/A</v>
      </c>
      <c r="N104" s="1">
        <f t="shared" si="3"/>
        <v>0</v>
      </c>
    </row>
    <row r="105" spans="1:14" x14ac:dyDescent="0.25">
      <c r="A105"/>
      <c r="B105"/>
      <c r="C105"/>
      <c r="D105" s="108"/>
      <c r="E105" s="108"/>
      <c r="F105" s="108"/>
      <c r="G105" s="108"/>
      <c r="H105" s="108"/>
      <c r="J105" s="68">
        <f>IFERROR(VLOOKUP(A105,mai!A:H,8,0),0)</f>
        <v>0</v>
      </c>
      <c r="K105" s="70">
        <f t="shared" si="2"/>
        <v>0</v>
      </c>
      <c r="M105" s="1" t="e">
        <f>VLOOKUP(B105,Ref.!I:K,3,0)</f>
        <v>#N/A</v>
      </c>
      <c r="N105" s="1">
        <f t="shared" si="3"/>
        <v>0</v>
      </c>
    </row>
    <row r="106" spans="1:14" x14ac:dyDescent="0.25">
      <c r="A106"/>
      <c r="B106"/>
      <c r="C106"/>
      <c r="D106" s="108"/>
      <c r="E106" s="108"/>
      <c r="F106" s="108"/>
      <c r="G106" s="108"/>
      <c r="H106" s="108"/>
      <c r="J106" s="68">
        <f>IFERROR(VLOOKUP(A106,mai!A:H,8,0),0)</f>
        <v>0</v>
      </c>
      <c r="K106" s="70">
        <f t="shared" si="2"/>
        <v>0</v>
      </c>
      <c r="M106" s="1" t="e">
        <f>VLOOKUP(B106,Ref.!I:K,3,0)</f>
        <v>#N/A</v>
      </c>
      <c r="N106" s="1">
        <f t="shared" si="3"/>
        <v>0</v>
      </c>
    </row>
    <row r="107" spans="1:14" x14ac:dyDescent="0.25">
      <c r="A107"/>
      <c r="B107"/>
      <c r="C107"/>
      <c r="D107" s="108"/>
      <c r="E107" s="108"/>
      <c r="F107" s="108"/>
      <c r="G107" s="108"/>
      <c r="H107" s="108"/>
      <c r="J107" s="68">
        <f>IFERROR(VLOOKUP(A107,mai!A:H,8,0),0)</f>
        <v>0</v>
      </c>
      <c r="K107" s="70">
        <f t="shared" si="2"/>
        <v>0</v>
      </c>
      <c r="M107" s="1" t="e">
        <f>VLOOKUP(B107,Ref.!I:K,3,0)</f>
        <v>#N/A</v>
      </c>
      <c r="N107" s="1">
        <f t="shared" si="3"/>
        <v>0</v>
      </c>
    </row>
    <row r="108" spans="1:14" x14ac:dyDescent="0.25">
      <c r="A108"/>
      <c r="B108"/>
      <c r="C108"/>
      <c r="D108" s="108"/>
      <c r="E108" s="108"/>
      <c r="F108" s="108"/>
      <c r="G108" s="108"/>
      <c r="H108" s="108"/>
      <c r="J108" s="68">
        <f>IFERROR(VLOOKUP(A108,mai!A:H,8,0),0)</f>
        <v>0</v>
      </c>
      <c r="K108" s="70">
        <f t="shared" si="2"/>
        <v>0</v>
      </c>
      <c r="M108" s="1" t="e">
        <f>VLOOKUP(B108,Ref.!I:K,3,0)</f>
        <v>#N/A</v>
      </c>
      <c r="N108" s="1">
        <f t="shared" si="3"/>
        <v>0</v>
      </c>
    </row>
    <row r="109" spans="1:14" x14ac:dyDescent="0.25">
      <c r="A109"/>
      <c r="B109"/>
      <c r="C109"/>
      <c r="D109" s="108"/>
      <c r="E109"/>
      <c r="F109"/>
      <c r="G109"/>
      <c r="H109" s="108"/>
      <c r="J109" s="68">
        <f>IFERROR(VLOOKUP(A109,mai!A:H,8,0),0)</f>
        <v>0</v>
      </c>
      <c r="K109" s="70">
        <f t="shared" si="2"/>
        <v>0</v>
      </c>
      <c r="M109" s="1" t="e">
        <f>VLOOKUP(B109,Ref.!I:K,3,0)</f>
        <v>#N/A</v>
      </c>
      <c r="N109" s="1">
        <f t="shared" si="3"/>
        <v>0</v>
      </c>
    </row>
    <row r="110" spans="1:14" x14ac:dyDescent="0.25">
      <c r="A110"/>
      <c r="B110"/>
      <c r="C110"/>
      <c r="D110" s="108"/>
      <c r="E110" s="108"/>
      <c r="F110" s="108"/>
      <c r="G110" s="108"/>
      <c r="H110" s="108"/>
      <c r="J110" s="68">
        <f>IFERROR(VLOOKUP(A110,mai!A:H,8,0),0)</f>
        <v>0</v>
      </c>
      <c r="K110" s="70">
        <f t="shared" si="2"/>
        <v>0</v>
      </c>
      <c r="M110" s="1" t="e">
        <f>VLOOKUP(B110,Ref.!I:K,3,0)</f>
        <v>#N/A</v>
      </c>
      <c r="N110" s="1">
        <f t="shared" si="3"/>
        <v>0</v>
      </c>
    </row>
    <row r="111" spans="1:14" x14ac:dyDescent="0.25">
      <c r="A111"/>
      <c r="B111"/>
      <c r="C111"/>
      <c r="D111" s="108"/>
      <c r="E111" s="108"/>
      <c r="F111" s="108"/>
      <c r="G111" s="108"/>
      <c r="H111" s="108"/>
      <c r="J111" s="68">
        <f>IFERROR(VLOOKUP(A111,mai!A:H,8,0),0)</f>
        <v>0</v>
      </c>
      <c r="K111" s="70">
        <f t="shared" si="2"/>
        <v>0</v>
      </c>
      <c r="M111" s="1" t="e">
        <f>VLOOKUP(B111,Ref.!I:K,3,0)</f>
        <v>#N/A</v>
      </c>
      <c r="N111" s="1">
        <f t="shared" si="3"/>
        <v>0</v>
      </c>
    </row>
    <row r="112" spans="1:14" x14ac:dyDescent="0.25">
      <c r="A112"/>
      <c r="B112"/>
      <c r="C112"/>
      <c r="D112" s="108"/>
      <c r="E112" s="108"/>
      <c r="F112"/>
      <c r="G112" s="108"/>
      <c r="H112" s="108"/>
      <c r="J112" s="68">
        <f>IFERROR(VLOOKUP(A112,mai!A:H,8,0),0)</f>
        <v>0</v>
      </c>
      <c r="K112" s="70">
        <f t="shared" si="2"/>
        <v>0</v>
      </c>
      <c r="M112" s="1" t="e">
        <f>VLOOKUP(B112,Ref.!I:K,3,0)</f>
        <v>#N/A</v>
      </c>
      <c r="N112" s="1">
        <f t="shared" si="3"/>
        <v>0</v>
      </c>
    </row>
    <row r="113" spans="1:14" x14ac:dyDescent="0.25">
      <c r="A113"/>
      <c r="B113"/>
      <c r="C113"/>
      <c r="D113" s="108"/>
      <c r="E113" s="108"/>
      <c r="F113" s="108"/>
      <c r="G113" s="108"/>
      <c r="H113" s="108"/>
      <c r="J113" s="68">
        <f>IFERROR(VLOOKUP(A113,mai!A:H,8,0),0)</f>
        <v>0</v>
      </c>
      <c r="K113" s="70">
        <f t="shared" si="2"/>
        <v>0</v>
      </c>
      <c r="M113" s="1" t="e">
        <f>VLOOKUP(B113,Ref.!I:K,3,0)</f>
        <v>#N/A</v>
      </c>
      <c r="N113" s="1">
        <f t="shared" si="3"/>
        <v>0</v>
      </c>
    </row>
    <row r="114" spans="1:14" x14ac:dyDescent="0.25">
      <c r="A114"/>
      <c r="B114"/>
      <c r="C114"/>
      <c r="D114" s="108"/>
      <c r="E114" s="108"/>
      <c r="F114" s="108"/>
      <c r="G114" s="108"/>
      <c r="H114" s="108"/>
      <c r="J114" s="68">
        <f>IFERROR(VLOOKUP(A114,mai!A:H,8,0),0)</f>
        <v>0</v>
      </c>
      <c r="K114" s="70">
        <f t="shared" si="2"/>
        <v>0</v>
      </c>
      <c r="M114" s="1" t="e">
        <f>VLOOKUP(B114,Ref.!I:K,3,0)</f>
        <v>#N/A</v>
      </c>
      <c r="N114" s="1">
        <f t="shared" si="3"/>
        <v>0</v>
      </c>
    </row>
    <row r="115" spans="1:14" x14ac:dyDescent="0.25">
      <c r="A115"/>
      <c r="B115"/>
      <c r="C115"/>
      <c r="D115" s="108"/>
      <c r="E115" s="108"/>
      <c r="F115"/>
      <c r="G115" s="108"/>
      <c r="H115" s="108"/>
      <c r="J115" s="68">
        <f>IFERROR(VLOOKUP(A115,mai!A:H,8,0),0)</f>
        <v>0</v>
      </c>
      <c r="K115" s="70">
        <f t="shared" si="2"/>
        <v>0</v>
      </c>
      <c r="M115" s="1" t="e">
        <f>VLOOKUP(B115,Ref.!I:K,3,0)</f>
        <v>#N/A</v>
      </c>
      <c r="N115" s="1">
        <f t="shared" si="3"/>
        <v>0</v>
      </c>
    </row>
    <row r="116" spans="1:14" x14ac:dyDescent="0.25">
      <c r="A116"/>
      <c r="B116"/>
      <c r="C116"/>
      <c r="D116"/>
      <c r="E116"/>
      <c r="F116"/>
      <c r="G116"/>
      <c r="H116"/>
      <c r="J116" s="68">
        <f>IFERROR(VLOOKUP(A116,mai!A:H,8,0),0)</f>
        <v>0</v>
      </c>
      <c r="K116" s="70">
        <f t="shared" si="2"/>
        <v>0</v>
      </c>
      <c r="M116" s="1" t="e">
        <f>VLOOKUP(B116,Ref.!I:K,3,0)</f>
        <v>#N/A</v>
      </c>
      <c r="N116" s="1">
        <f t="shared" si="3"/>
        <v>0</v>
      </c>
    </row>
    <row r="117" spans="1:14" x14ac:dyDescent="0.25">
      <c r="A117"/>
      <c r="B117"/>
      <c r="C117"/>
      <c r="D117" s="108"/>
      <c r="E117" s="108"/>
      <c r="F117"/>
      <c r="G117" s="108"/>
      <c r="H117" s="108"/>
      <c r="J117" s="68">
        <f>IFERROR(VLOOKUP(A117,mai!A:H,8,0),0)</f>
        <v>0</v>
      </c>
      <c r="K117" s="70">
        <f t="shared" si="2"/>
        <v>0</v>
      </c>
      <c r="M117" s="1" t="e">
        <f>VLOOKUP(B117,Ref.!I:K,3,0)</f>
        <v>#N/A</v>
      </c>
      <c r="N117" s="1">
        <f t="shared" si="3"/>
        <v>0</v>
      </c>
    </row>
    <row r="118" spans="1:14" x14ac:dyDescent="0.25">
      <c r="A118"/>
      <c r="B118"/>
      <c r="C118"/>
      <c r="D118" s="108"/>
      <c r="E118" s="108"/>
      <c r="F118"/>
      <c r="G118" s="108"/>
      <c r="H118" s="108"/>
      <c r="J118" s="68">
        <f>IFERROR(VLOOKUP(A118,mai!A:H,8,0),0)</f>
        <v>0</v>
      </c>
      <c r="K118" s="70">
        <f t="shared" si="2"/>
        <v>0</v>
      </c>
      <c r="M118" s="1" t="e">
        <f>VLOOKUP(B118,Ref.!I:K,3,0)</f>
        <v>#N/A</v>
      </c>
      <c r="N118" s="1">
        <f t="shared" si="3"/>
        <v>0</v>
      </c>
    </row>
    <row r="119" spans="1:14" x14ac:dyDescent="0.25">
      <c r="A119"/>
      <c r="B119"/>
      <c r="C119"/>
      <c r="D119" s="108"/>
      <c r="E119" s="108"/>
      <c r="F119" s="108"/>
      <c r="G119" s="108"/>
      <c r="H119" s="108"/>
      <c r="J119" s="68">
        <f>IFERROR(VLOOKUP(A119,mai!A:H,8,0),0)</f>
        <v>0</v>
      </c>
      <c r="K119" s="70">
        <f t="shared" si="2"/>
        <v>0</v>
      </c>
      <c r="M119" s="1" t="e">
        <f>VLOOKUP(B119,Ref.!I:K,3,0)</f>
        <v>#N/A</v>
      </c>
      <c r="N119" s="1">
        <f t="shared" si="3"/>
        <v>0</v>
      </c>
    </row>
    <row r="120" spans="1:14" x14ac:dyDescent="0.25">
      <c r="A120"/>
      <c r="B120"/>
      <c r="C120"/>
      <c r="D120" s="108"/>
      <c r="E120" s="108"/>
      <c r="F120"/>
      <c r="G120" s="108"/>
      <c r="H120" s="108"/>
      <c r="J120" s="68">
        <f>IFERROR(VLOOKUP(A120,mai!A:H,8,0),0)</f>
        <v>0</v>
      </c>
      <c r="K120" s="70">
        <f t="shared" si="2"/>
        <v>0</v>
      </c>
      <c r="M120" s="1" t="e">
        <f>VLOOKUP(B120,Ref.!I:K,3,0)</f>
        <v>#N/A</v>
      </c>
      <c r="N120" s="1">
        <f t="shared" si="3"/>
        <v>0</v>
      </c>
    </row>
    <row r="121" spans="1:14" x14ac:dyDescent="0.25">
      <c r="A121"/>
      <c r="B121"/>
      <c r="C121"/>
      <c r="D121" s="108"/>
      <c r="E121" s="108"/>
      <c r="F121"/>
      <c r="G121" s="108"/>
      <c r="H121" s="108"/>
      <c r="J121" s="68">
        <f>IFERROR(VLOOKUP(A121,mai!A:H,8,0),0)</f>
        <v>0</v>
      </c>
      <c r="K121" s="70">
        <f t="shared" si="2"/>
        <v>0</v>
      </c>
      <c r="M121" s="1" t="e">
        <f>VLOOKUP(B121,Ref.!I:K,3,0)</f>
        <v>#N/A</v>
      </c>
      <c r="N121" s="1">
        <f t="shared" si="3"/>
        <v>0</v>
      </c>
    </row>
    <row r="122" spans="1:14" x14ac:dyDescent="0.25">
      <c r="A122"/>
      <c r="B122"/>
      <c r="C122"/>
      <c r="D122" s="108"/>
      <c r="E122" s="108"/>
      <c r="F122"/>
      <c r="G122" s="108"/>
      <c r="H122" s="108"/>
      <c r="J122" s="68">
        <f>IFERROR(VLOOKUP(A122,mai!A:H,8,0),0)</f>
        <v>0</v>
      </c>
      <c r="K122" s="70">
        <f t="shared" si="2"/>
        <v>0</v>
      </c>
      <c r="M122" s="1" t="e">
        <f>VLOOKUP(B122,Ref.!I:K,3,0)</f>
        <v>#N/A</v>
      </c>
      <c r="N122" s="1">
        <f t="shared" si="3"/>
        <v>0</v>
      </c>
    </row>
    <row r="123" spans="1:14" x14ac:dyDescent="0.25">
      <c r="A123"/>
      <c r="B123"/>
      <c r="C123"/>
      <c r="D123"/>
      <c r="E123" s="108"/>
      <c r="F123" s="108"/>
      <c r="G123"/>
      <c r="H123"/>
      <c r="J123" s="68">
        <f>IFERROR(VLOOKUP(A123,mai!A:H,8,0),0)</f>
        <v>0</v>
      </c>
      <c r="K123" s="70">
        <f t="shared" si="2"/>
        <v>0</v>
      </c>
      <c r="M123" s="1" t="e">
        <f>VLOOKUP(B123,Ref.!I:K,3,0)</f>
        <v>#N/A</v>
      </c>
      <c r="N123" s="1">
        <f t="shared" si="3"/>
        <v>0</v>
      </c>
    </row>
    <row r="124" spans="1:14" x14ac:dyDescent="0.25">
      <c r="A124"/>
      <c r="B124"/>
      <c r="C124"/>
      <c r="D124" s="108"/>
      <c r="E124" s="108"/>
      <c r="F124"/>
      <c r="G124" s="108"/>
      <c r="H124" s="108"/>
      <c r="J124" s="68">
        <f>IFERROR(VLOOKUP(A124,mai!A:H,8,0),0)</f>
        <v>0</v>
      </c>
      <c r="K124" s="70">
        <f t="shared" si="2"/>
        <v>0</v>
      </c>
      <c r="M124" s="1" t="e">
        <f>VLOOKUP(B124,Ref.!I:K,3,0)</f>
        <v>#N/A</v>
      </c>
      <c r="N124" s="1">
        <f t="shared" si="3"/>
        <v>0</v>
      </c>
    </row>
    <row r="125" spans="1:14" x14ac:dyDescent="0.25">
      <c r="A125"/>
      <c r="B125"/>
      <c r="C125"/>
      <c r="D125" s="108"/>
      <c r="E125" s="108"/>
      <c r="F125"/>
      <c r="G125" s="108"/>
      <c r="H125" s="108"/>
      <c r="J125" s="68">
        <f>IFERROR(VLOOKUP(A125,mai!A:H,8,0),0)</f>
        <v>0</v>
      </c>
      <c r="K125" s="70">
        <f t="shared" si="2"/>
        <v>0</v>
      </c>
      <c r="M125" s="1" t="e">
        <f>VLOOKUP(B125,Ref.!I:K,3,0)</f>
        <v>#N/A</v>
      </c>
      <c r="N125" s="1">
        <f t="shared" si="3"/>
        <v>0</v>
      </c>
    </row>
    <row r="126" spans="1:14" x14ac:dyDescent="0.25">
      <c r="A126"/>
      <c r="B126"/>
      <c r="C126"/>
      <c r="D126"/>
      <c r="E126"/>
      <c r="F126"/>
      <c r="G126"/>
      <c r="H126"/>
      <c r="J126" s="68">
        <f>IFERROR(VLOOKUP(A126,mai!A:H,8,0),0)</f>
        <v>0</v>
      </c>
      <c r="K126" s="70">
        <f t="shared" si="2"/>
        <v>0</v>
      </c>
      <c r="M126" s="1" t="e">
        <f>VLOOKUP(B126,Ref.!I:K,3,0)</f>
        <v>#N/A</v>
      </c>
      <c r="N126" s="1">
        <f t="shared" si="3"/>
        <v>0</v>
      </c>
    </row>
    <row r="127" spans="1:14" x14ac:dyDescent="0.25">
      <c r="A127"/>
      <c r="B127"/>
      <c r="C127"/>
      <c r="D127" s="108"/>
      <c r="E127"/>
      <c r="F127"/>
      <c r="G127"/>
      <c r="H127" s="108"/>
      <c r="J127" s="68">
        <f>IFERROR(VLOOKUP(A127,mai!A:H,8,0),0)</f>
        <v>0</v>
      </c>
      <c r="K127" s="70">
        <f t="shared" si="2"/>
        <v>0</v>
      </c>
      <c r="M127" s="1" t="e">
        <f>VLOOKUP(B127,Ref.!I:K,3,0)</f>
        <v>#N/A</v>
      </c>
      <c r="N127" s="1">
        <f t="shared" si="3"/>
        <v>0</v>
      </c>
    </row>
    <row r="128" spans="1:14" x14ac:dyDescent="0.25">
      <c r="A128"/>
      <c r="B128"/>
      <c r="C128"/>
      <c r="D128"/>
      <c r="E128"/>
      <c r="F128"/>
      <c r="G128"/>
      <c r="H128"/>
      <c r="J128" s="68">
        <f>IFERROR(VLOOKUP(A128,mai!A:H,8,0),0)</f>
        <v>0</v>
      </c>
      <c r="K128" s="70">
        <f t="shared" si="2"/>
        <v>0</v>
      </c>
      <c r="M128" s="1" t="e">
        <f>VLOOKUP(B128,Ref.!I:K,3,0)</f>
        <v>#N/A</v>
      </c>
      <c r="N128" s="1">
        <f t="shared" si="3"/>
        <v>0</v>
      </c>
    </row>
    <row r="129" spans="1:14" x14ac:dyDescent="0.25">
      <c r="A129"/>
      <c r="B129"/>
      <c r="C129"/>
      <c r="D129" s="108"/>
      <c r="E129" s="108"/>
      <c r="F129" s="108"/>
      <c r="G129" s="108"/>
      <c r="H129" s="108"/>
      <c r="J129" s="68">
        <f>IFERROR(VLOOKUP(A129,mai!A:H,8,0),0)</f>
        <v>0</v>
      </c>
      <c r="K129" s="70">
        <f t="shared" si="2"/>
        <v>0</v>
      </c>
      <c r="M129" s="1" t="e">
        <f>VLOOKUP(B129,Ref.!I:K,3,0)</f>
        <v>#N/A</v>
      </c>
      <c r="N129" s="1">
        <f t="shared" si="3"/>
        <v>0</v>
      </c>
    </row>
    <row r="130" spans="1:14" x14ac:dyDescent="0.25">
      <c r="A130"/>
      <c r="B130"/>
      <c r="C130"/>
      <c r="D130"/>
      <c r="E130"/>
      <c r="F130"/>
      <c r="G130"/>
      <c r="H130"/>
      <c r="J130" s="68">
        <f>IFERROR(VLOOKUP(A130,mai!A:H,8,0),0)</f>
        <v>0</v>
      </c>
      <c r="K130" s="70">
        <f t="shared" ref="K130:K193" si="4">D130-J130</f>
        <v>0</v>
      </c>
      <c r="M130" s="1" t="e">
        <f>VLOOKUP(B130,Ref.!I:K,3,0)</f>
        <v>#N/A</v>
      </c>
      <c r="N130" s="1">
        <f t="shared" si="3"/>
        <v>0</v>
      </c>
    </row>
    <row r="131" spans="1:14" x14ac:dyDescent="0.25">
      <c r="A131"/>
      <c r="B131"/>
      <c r="C131"/>
      <c r="D131"/>
      <c r="E131"/>
      <c r="F131"/>
      <c r="G131"/>
      <c r="H131"/>
      <c r="J131" s="68">
        <f>IFERROR(VLOOKUP(A131,mai!A:H,8,0),0)</f>
        <v>0</v>
      </c>
      <c r="K131" s="70">
        <f t="shared" si="4"/>
        <v>0</v>
      </c>
      <c r="M131" s="1" t="e">
        <f>VLOOKUP(B131,Ref.!I:K,3,0)</f>
        <v>#N/A</v>
      </c>
      <c r="N131" s="1">
        <f t="shared" ref="N131:N194" si="5">LEN(A131)</f>
        <v>0</v>
      </c>
    </row>
    <row r="132" spans="1:14" x14ac:dyDescent="0.25">
      <c r="A132"/>
      <c r="B132"/>
      <c r="C132"/>
      <c r="D132" s="108"/>
      <c r="E132" s="108"/>
      <c r="F132" s="108"/>
      <c r="G132" s="108"/>
      <c r="H132" s="108"/>
      <c r="J132" s="68">
        <f>IFERROR(VLOOKUP(A132,mai!A:H,8,0),0)</f>
        <v>0</v>
      </c>
      <c r="K132" s="70">
        <f t="shared" si="4"/>
        <v>0</v>
      </c>
      <c r="M132" s="1" t="e">
        <f>VLOOKUP(B132,Ref.!I:K,3,0)</f>
        <v>#N/A</v>
      </c>
      <c r="N132" s="1">
        <f t="shared" si="5"/>
        <v>0</v>
      </c>
    </row>
    <row r="133" spans="1:14" x14ac:dyDescent="0.25">
      <c r="A133"/>
      <c r="B133"/>
      <c r="C133"/>
      <c r="D133" s="108"/>
      <c r="E133"/>
      <c r="F133"/>
      <c r="G133"/>
      <c r="H133" s="108"/>
      <c r="J133" s="68">
        <f>IFERROR(VLOOKUP(A133,mai!A:H,8,0),0)</f>
        <v>0</v>
      </c>
      <c r="K133" s="70">
        <f t="shared" si="4"/>
        <v>0</v>
      </c>
      <c r="M133" s="1" t="e">
        <f>VLOOKUP(B133,Ref.!I:K,3,0)</f>
        <v>#N/A</v>
      </c>
      <c r="N133" s="1">
        <f t="shared" si="5"/>
        <v>0</v>
      </c>
    </row>
    <row r="134" spans="1:14" x14ac:dyDescent="0.25">
      <c r="A134"/>
      <c r="B134"/>
      <c r="C134"/>
      <c r="D134" s="108"/>
      <c r="E134" s="108"/>
      <c r="F134"/>
      <c r="G134" s="108"/>
      <c r="H134" s="108"/>
      <c r="J134" s="68">
        <f>IFERROR(VLOOKUP(A134,mai!A:H,8,0),0)</f>
        <v>0</v>
      </c>
      <c r="K134" s="70">
        <f t="shared" si="4"/>
        <v>0</v>
      </c>
      <c r="M134" s="1" t="e">
        <f>VLOOKUP(B134,Ref.!I:K,3,0)</f>
        <v>#N/A</v>
      </c>
      <c r="N134" s="1">
        <f t="shared" si="5"/>
        <v>0</v>
      </c>
    </row>
    <row r="135" spans="1:14" x14ac:dyDescent="0.25">
      <c r="A135"/>
      <c r="B135"/>
      <c r="C135"/>
      <c r="D135" s="108"/>
      <c r="E135"/>
      <c r="F135"/>
      <c r="G135"/>
      <c r="H135" s="108"/>
      <c r="J135" s="68">
        <f>IFERROR(VLOOKUP(A135,mai!A:H,8,0),0)</f>
        <v>0</v>
      </c>
      <c r="K135" s="70">
        <f t="shared" si="4"/>
        <v>0</v>
      </c>
      <c r="M135" s="1" t="e">
        <f>VLOOKUP(B135,Ref.!I:K,3,0)</f>
        <v>#N/A</v>
      </c>
      <c r="N135" s="1">
        <f t="shared" si="5"/>
        <v>0</v>
      </c>
    </row>
    <row r="136" spans="1:14" x14ac:dyDescent="0.25">
      <c r="A136"/>
      <c r="B136"/>
      <c r="C136"/>
      <c r="D136" s="108"/>
      <c r="E136"/>
      <c r="F136" s="108"/>
      <c r="G136" s="108"/>
      <c r="H136" s="108"/>
      <c r="J136" s="68">
        <f>IFERROR(VLOOKUP(A136,mai!A:H,8,0),0)</f>
        <v>0</v>
      </c>
      <c r="K136" s="70">
        <f t="shared" si="4"/>
        <v>0</v>
      </c>
      <c r="M136" s="1" t="e">
        <f>VLOOKUP(B136,Ref.!I:K,3,0)</f>
        <v>#N/A</v>
      </c>
      <c r="N136" s="1">
        <f t="shared" si="5"/>
        <v>0</v>
      </c>
    </row>
    <row r="137" spans="1:14" x14ac:dyDescent="0.25">
      <c r="A137"/>
      <c r="B137"/>
      <c r="C137"/>
      <c r="D137" s="108"/>
      <c r="E137"/>
      <c r="F137"/>
      <c r="G137"/>
      <c r="H137" s="108"/>
      <c r="J137" s="68">
        <f>IFERROR(VLOOKUP(A137,mai!A:H,8,0),0)</f>
        <v>0</v>
      </c>
      <c r="K137" s="70">
        <f t="shared" si="4"/>
        <v>0</v>
      </c>
      <c r="M137" s="1" t="e">
        <f>VLOOKUP(B137,Ref.!I:K,3,0)</f>
        <v>#N/A</v>
      </c>
      <c r="N137" s="1">
        <f t="shared" si="5"/>
        <v>0</v>
      </c>
    </row>
    <row r="138" spans="1:14" x14ac:dyDescent="0.25">
      <c r="A138"/>
      <c r="B138"/>
      <c r="C138"/>
      <c r="D138"/>
      <c r="E138"/>
      <c r="F138"/>
      <c r="G138"/>
      <c r="H138"/>
      <c r="J138" s="68">
        <f>IFERROR(VLOOKUP(A138,mai!A:H,8,0),0)</f>
        <v>0</v>
      </c>
      <c r="K138" s="70">
        <f t="shared" si="4"/>
        <v>0</v>
      </c>
      <c r="M138" s="1" t="e">
        <f>VLOOKUP(B138,Ref.!I:K,3,0)</f>
        <v>#N/A</v>
      </c>
      <c r="N138" s="1">
        <f t="shared" si="5"/>
        <v>0</v>
      </c>
    </row>
    <row r="139" spans="1:14" x14ac:dyDescent="0.25">
      <c r="A139"/>
      <c r="B139"/>
      <c r="C139"/>
      <c r="D139" s="108"/>
      <c r="E139" s="108"/>
      <c r="F139" s="108"/>
      <c r="G139" s="108"/>
      <c r="H139" s="108"/>
      <c r="J139" s="68">
        <f>IFERROR(VLOOKUP(A139,mai!A:H,8,0),0)</f>
        <v>0</v>
      </c>
      <c r="K139" s="70">
        <f t="shared" si="4"/>
        <v>0</v>
      </c>
      <c r="M139" s="1" t="e">
        <f>VLOOKUP(B139,Ref.!I:K,3,0)</f>
        <v>#N/A</v>
      </c>
      <c r="N139" s="1">
        <f t="shared" si="5"/>
        <v>0</v>
      </c>
    </row>
    <row r="140" spans="1:14" x14ac:dyDescent="0.25">
      <c r="A140"/>
      <c r="B140"/>
      <c r="C140"/>
      <c r="D140" s="108"/>
      <c r="E140" s="108"/>
      <c r="F140"/>
      <c r="G140" s="108"/>
      <c r="H140" s="108"/>
      <c r="J140" s="68">
        <f>IFERROR(VLOOKUP(A140,mai!A:H,8,0),0)</f>
        <v>0</v>
      </c>
      <c r="K140" s="70">
        <f t="shared" si="4"/>
        <v>0</v>
      </c>
      <c r="M140" s="1" t="e">
        <f>VLOOKUP(B140,Ref.!I:K,3,0)</f>
        <v>#N/A</v>
      </c>
      <c r="N140" s="1">
        <f t="shared" si="5"/>
        <v>0</v>
      </c>
    </row>
    <row r="141" spans="1:14" x14ac:dyDescent="0.25">
      <c r="A141"/>
      <c r="B141"/>
      <c r="C141"/>
      <c r="D141" s="108"/>
      <c r="E141"/>
      <c r="F141"/>
      <c r="G141"/>
      <c r="H141" s="108"/>
      <c r="J141" s="68">
        <f>IFERROR(VLOOKUP(A141,mai!A:H,8,0),0)</f>
        <v>0</v>
      </c>
      <c r="K141" s="70">
        <f t="shared" si="4"/>
        <v>0</v>
      </c>
      <c r="M141" s="1" t="e">
        <f>VLOOKUP(B141,Ref.!I:K,3,0)</f>
        <v>#N/A</v>
      </c>
      <c r="N141" s="1">
        <f t="shared" si="5"/>
        <v>0</v>
      </c>
    </row>
    <row r="142" spans="1:14" x14ac:dyDescent="0.25">
      <c r="A142"/>
      <c r="B142"/>
      <c r="C142"/>
      <c r="D142"/>
      <c r="E142"/>
      <c r="F142"/>
      <c r="G142"/>
      <c r="H142"/>
      <c r="J142" s="68">
        <f>IFERROR(VLOOKUP(A142,mai!A:H,8,0),0)</f>
        <v>0</v>
      </c>
      <c r="K142" s="70">
        <f t="shared" si="4"/>
        <v>0</v>
      </c>
      <c r="M142" s="1" t="e">
        <f>VLOOKUP(B142,Ref.!I:K,3,0)</f>
        <v>#N/A</v>
      </c>
      <c r="N142" s="1">
        <f t="shared" si="5"/>
        <v>0</v>
      </c>
    </row>
    <row r="143" spans="1:14" x14ac:dyDescent="0.25">
      <c r="A143"/>
      <c r="B143"/>
      <c r="C143"/>
      <c r="D143" s="108"/>
      <c r="E143"/>
      <c r="F143"/>
      <c r="G143"/>
      <c r="H143" s="108"/>
      <c r="J143" s="68">
        <f>IFERROR(VLOOKUP(A143,mai!A:H,8,0),0)</f>
        <v>0</v>
      </c>
      <c r="K143" s="70">
        <f t="shared" si="4"/>
        <v>0</v>
      </c>
      <c r="M143" s="1" t="e">
        <f>VLOOKUP(B143,Ref.!I:K,3,0)</f>
        <v>#N/A</v>
      </c>
      <c r="N143" s="1">
        <f t="shared" si="5"/>
        <v>0</v>
      </c>
    </row>
    <row r="144" spans="1:14" x14ac:dyDescent="0.25">
      <c r="A144"/>
      <c r="B144"/>
      <c r="C144"/>
      <c r="D144" s="108"/>
      <c r="E144" s="108"/>
      <c r="F144" s="108"/>
      <c r="G144" s="108"/>
      <c r="H144" s="108"/>
      <c r="J144" s="68">
        <f>IFERROR(VLOOKUP(A144,mai!A:H,8,0),0)</f>
        <v>0</v>
      </c>
      <c r="K144" s="70">
        <f t="shared" si="4"/>
        <v>0</v>
      </c>
      <c r="M144" s="1" t="e">
        <f>VLOOKUP(B144,Ref.!I:K,3,0)</f>
        <v>#N/A</v>
      </c>
      <c r="N144" s="1">
        <f t="shared" si="5"/>
        <v>0</v>
      </c>
    </row>
    <row r="145" spans="1:14" x14ac:dyDescent="0.25">
      <c r="A145"/>
      <c r="B145"/>
      <c r="C145"/>
      <c r="D145"/>
      <c r="E145"/>
      <c r="F145"/>
      <c r="G145"/>
      <c r="H145"/>
      <c r="J145" s="68">
        <f>IFERROR(VLOOKUP(A145,mai!A:H,8,0),0)</f>
        <v>0</v>
      </c>
      <c r="K145" s="70">
        <f t="shared" si="4"/>
        <v>0</v>
      </c>
      <c r="M145" s="1" t="e">
        <f>VLOOKUP(B145,Ref.!I:K,3,0)</f>
        <v>#N/A</v>
      </c>
      <c r="N145" s="1">
        <f t="shared" si="5"/>
        <v>0</v>
      </c>
    </row>
    <row r="146" spans="1:14" x14ac:dyDescent="0.25">
      <c r="A146"/>
      <c r="B146"/>
      <c r="C146"/>
      <c r="D146" s="108"/>
      <c r="E146" s="108"/>
      <c r="F146"/>
      <c r="G146" s="108"/>
      <c r="H146" s="108"/>
      <c r="J146" s="68">
        <f>IFERROR(VLOOKUP(A146,mai!A:H,8,0),0)</f>
        <v>0</v>
      </c>
      <c r="K146" s="70">
        <f t="shared" si="4"/>
        <v>0</v>
      </c>
      <c r="M146" s="1" t="e">
        <f>VLOOKUP(B146,Ref.!I:K,3,0)</f>
        <v>#N/A</v>
      </c>
      <c r="N146" s="1">
        <f t="shared" si="5"/>
        <v>0</v>
      </c>
    </row>
    <row r="147" spans="1:14" x14ac:dyDescent="0.25">
      <c r="A147"/>
      <c r="B147"/>
      <c r="C147"/>
      <c r="D147" s="108"/>
      <c r="E147" s="108"/>
      <c r="F147"/>
      <c r="G147" s="108"/>
      <c r="H147" s="108"/>
      <c r="J147" s="68">
        <f>IFERROR(VLOOKUP(A147,mai!A:H,8,0),0)</f>
        <v>0</v>
      </c>
      <c r="K147" s="70">
        <f t="shared" si="4"/>
        <v>0</v>
      </c>
      <c r="M147" s="1" t="e">
        <f>VLOOKUP(B147,Ref.!I:K,3,0)</f>
        <v>#N/A</v>
      </c>
      <c r="N147" s="1">
        <f t="shared" si="5"/>
        <v>0</v>
      </c>
    </row>
    <row r="148" spans="1:14" x14ac:dyDescent="0.25">
      <c r="A148"/>
      <c r="B148"/>
      <c r="C148"/>
      <c r="D148" s="108"/>
      <c r="E148"/>
      <c r="F148" s="108"/>
      <c r="G148" s="108"/>
      <c r="H148"/>
      <c r="J148" s="68">
        <f>IFERROR(VLOOKUP(A148,mai!A:H,8,0),0)</f>
        <v>0</v>
      </c>
      <c r="K148" s="70">
        <f t="shared" si="4"/>
        <v>0</v>
      </c>
      <c r="M148" s="1" t="e">
        <f>VLOOKUP(B148,Ref.!I:K,3,0)</f>
        <v>#N/A</v>
      </c>
      <c r="N148" s="1">
        <f t="shared" si="5"/>
        <v>0</v>
      </c>
    </row>
    <row r="149" spans="1:14" x14ac:dyDescent="0.25">
      <c r="A149"/>
      <c r="B149"/>
      <c r="C149"/>
      <c r="D149" s="108"/>
      <c r="E149" s="108"/>
      <c r="F149" s="108"/>
      <c r="G149" s="108"/>
      <c r="H149" s="108"/>
      <c r="J149" s="68">
        <f>IFERROR(VLOOKUP(A149,mai!A:H,8,0),0)</f>
        <v>0</v>
      </c>
      <c r="K149" s="70">
        <f t="shared" si="4"/>
        <v>0</v>
      </c>
      <c r="M149" s="1" t="e">
        <f>VLOOKUP(B149,Ref.!I:K,3,0)</f>
        <v>#N/A</v>
      </c>
      <c r="N149" s="1">
        <f t="shared" si="5"/>
        <v>0</v>
      </c>
    </row>
    <row r="150" spans="1:14" x14ac:dyDescent="0.25">
      <c r="A150"/>
      <c r="B150"/>
      <c r="C150"/>
      <c r="D150" s="108"/>
      <c r="E150" s="108"/>
      <c r="F150"/>
      <c r="G150" s="108"/>
      <c r="H150" s="108"/>
      <c r="J150" s="68">
        <f>IFERROR(VLOOKUP(A150,mai!A:H,8,0),0)</f>
        <v>0</v>
      </c>
      <c r="K150" s="70">
        <f t="shared" si="4"/>
        <v>0</v>
      </c>
      <c r="M150" s="1" t="e">
        <f>VLOOKUP(B150,Ref.!I:K,3,0)</f>
        <v>#N/A</v>
      </c>
      <c r="N150" s="1">
        <f t="shared" si="5"/>
        <v>0</v>
      </c>
    </row>
    <row r="151" spans="1:14" x14ac:dyDescent="0.25">
      <c r="A151"/>
      <c r="B151"/>
      <c r="C151"/>
      <c r="D151" s="108"/>
      <c r="E151" s="108"/>
      <c r="F151" s="108"/>
      <c r="G151" s="108"/>
      <c r="H151" s="108"/>
      <c r="J151" s="68">
        <f>IFERROR(VLOOKUP(A151,mai!A:H,8,0),0)</f>
        <v>0</v>
      </c>
      <c r="K151" s="70">
        <f t="shared" si="4"/>
        <v>0</v>
      </c>
      <c r="M151" s="1" t="e">
        <f>VLOOKUP(B151,Ref.!I:K,3,0)</f>
        <v>#N/A</v>
      </c>
      <c r="N151" s="1">
        <f t="shared" si="5"/>
        <v>0</v>
      </c>
    </row>
    <row r="152" spans="1:14" x14ac:dyDescent="0.25">
      <c r="A152"/>
      <c r="B152"/>
      <c r="C152"/>
      <c r="D152" s="108"/>
      <c r="E152" s="108"/>
      <c r="F152" s="108"/>
      <c r="G152" s="108"/>
      <c r="H152" s="108"/>
      <c r="J152" s="68">
        <f>IFERROR(VLOOKUP(A152,mai!A:H,8,0),0)</f>
        <v>0</v>
      </c>
      <c r="K152" s="70">
        <f t="shared" si="4"/>
        <v>0</v>
      </c>
      <c r="M152" s="1" t="e">
        <f>VLOOKUP(B152,Ref.!I:K,3,0)</f>
        <v>#N/A</v>
      </c>
      <c r="N152" s="1">
        <f t="shared" si="5"/>
        <v>0</v>
      </c>
    </row>
    <row r="153" spans="1:14" x14ac:dyDescent="0.25">
      <c r="A153"/>
      <c r="B153"/>
      <c r="C153"/>
      <c r="D153" s="108"/>
      <c r="E153"/>
      <c r="F153"/>
      <c r="G153"/>
      <c r="H153" s="108"/>
      <c r="J153" s="68">
        <f>IFERROR(VLOOKUP(A153,mai!A:H,8,0),0)</f>
        <v>0</v>
      </c>
      <c r="K153" s="70">
        <f t="shared" si="4"/>
        <v>0</v>
      </c>
      <c r="M153" s="1" t="e">
        <f>VLOOKUP(B153,Ref.!I:K,3,0)</f>
        <v>#N/A</v>
      </c>
      <c r="N153" s="1">
        <f t="shared" si="5"/>
        <v>0</v>
      </c>
    </row>
    <row r="154" spans="1:14" x14ac:dyDescent="0.25">
      <c r="A154"/>
      <c r="B154"/>
      <c r="C154"/>
      <c r="D154" s="108"/>
      <c r="E154" s="108"/>
      <c r="F154" s="108"/>
      <c r="G154" s="108"/>
      <c r="H154" s="108"/>
      <c r="J154" s="68">
        <f>IFERROR(VLOOKUP(A154,mai!A:H,8,0),0)</f>
        <v>0</v>
      </c>
      <c r="K154" s="70">
        <f t="shared" si="4"/>
        <v>0</v>
      </c>
      <c r="M154" s="1" t="e">
        <f>VLOOKUP(B154,Ref.!I:K,3,0)</f>
        <v>#N/A</v>
      </c>
      <c r="N154" s="1">
        <f t="shared" si="5"/>
        <v>0</v>
      </c>
    </row>
    <row r="155" spans="1:14" x14ac:dyDescent="0.25">
      <c r="A155"/>
      <c r="B155"/>
      <c r="C155"/>
      <c r="D155"/>
      <c r="E155"/>
      <c r="F155"/>
      <c r="G155"/>
      <c r="H155"/>
      <c r="J155" s="68">
        <f>IFERROR(VLOOKUP(A155,mai!A:H,8,0),0)</f>
        <v>0</v>
      </c>
      <c r="K155" s="70">
        <f t="shared" si="4"/>
        <v>0</v>
      </c>
      <c r="M155" s="1" t="e">
        <f>VLOOKUP(B155,Ref.!I:K,3,0)</f>
        <v>#N/A</v>
      </c>
      <c r="N155" s="1">
        <f t="shared" si="5"/>
        <v>0</v>
      </c>
    </row>
    <row r="156" spans="1:14" x14ac:dyDescent="0.25">
      <c r="A156"/>
      <c r="B156"/>
      <c r="C156"/>
      <c r="D156" s="108"/>
      <c r="E156" s="108"/>
      <c r="F156"/>
      <c r="G156" s="108"/>
      <c r="H156" s="108"/>
      <c r="J156" s="68">
        <f>IFERROR(VLOOKUP(A156,mai!A:H,8,0),0)</f>
        <v>0</v>
      </c>
      <c r="K156" s="70">
        <f t="shared" si="4"/>
        <v>0</v>
      </c>
      <c r="M156" s="1" t="e">
        <f>VLOOKUP(B156,Ref.!I:K,3,0)</f>
        <v>#N/A</v>
      </c>
      <c r="N156" s="1">
        <f t="shared" si="5"/>
        <v>0</v>
      </c>
    </row>
    <row r="157" spans="1:14" x14ac:dyDescent="0.25">
      <c r="A157"/>
      <c r="B157"/>
      <c r="C157"/>
      <c r="D157" s="108"/>
      <c r="E157" s="108"/>
      <c r="F157"/>
      <c r="G157" s="108"/>
      <c r="H157" s="108"/>
      <c r="J157" s="68">
        <f>IFERROR(VLOOKUP(A157,mai!A:H,8,0),0)</f>
        <v>0</v>
      </c>
      <c r="K157" s="70">
        <f t="shared" si="4"/>
        <v>0</v>
      </c>
      <c r="M157" s="1" t="e">
        <f>VLOOKUP(B157,Ref.!I:K,3,0)</f>
        <v>#N/A</v>
      </c>
      <c r="N157" s="1">
        <f t="shared" si="5"/>
        <v>0</v>
      </c>
    </row>
    <row r="158" spans="1:14" x14ac:dyDescent="0.25">
      <c r="A158"/>
      <c r="B158"/>
      <c r="C158"/>
      <c r="D158" s="108"/>
      <c r="E158" s="108"/>
      <c r="F158"/>
      <c r="G158" s="108"/>
      <c r="H158" s="108"/>
      <c r="J158" s="68">
        <f>IFERROR(VLOOKUP(A158,mai!A:H,8,0),0)</f>
        <v>0</v>
      </c>
      <c r="K158" s="70">
        <f t="shared" si="4"/>
        <v>0</v>
      </c>
      <c r="M158" s="1" t="e">
        <f>VLOOKUP(B158,Ref.!I:K,3,0)</f>
        <v>#N/A</v>
      </c>
      <c r="N158" s="1">
        <f t="shared" si="5"/>
        <v>0</v>
      </c>
    </row>
    <row r="159" spans="1:14" x14ac:dyDescent="0.25">
      <c r="A159"/>
      <c r="B159"/>
      <c r="C159"/>
      <c r="D159" s="108"/>
      <c r="E159" s="108"/>
      <c r="F159"/>
      <c r="G159" s="108"/>
      <c r="H159" s="108"/>
      <c r="J159" s="68">
        <f>IFERROR(VLOOKUP(A159,mai!A:H,8,0),0)</f>
        <v>0</v>
      </c>
      <c r="K159" s="70">
        <f t="shared" si="4"/>
        <v>0</v>
      </c>
      <c r="M159" s="1" t="e">
        <f>VLOOKUP(B159,Ref.!I:K,3,0)</f>
        <v>#N/A</v>
      </c>
      <c r="N159" s="1">
        <f t="shared" si="5"/>
        <v>0</v>
      </c>
    </row>
    <row r="160" spans="1:14" x14ac:dyDescent="0.25">
      <c r="A160"/>
      <c r="B160"/>
      <c r="C160"/>
      <c r="D160" s="108"/>
      <c r="E160"/>
      <c r="F160" s="108"/>
      <c r="G160" s="108"/>
      <c r="H160" s="108"/>
      <c r="J160" s="68">
        <f>IFERROR(VLOOKUP(A160,mai!A:H,8,0),0)</f>
        <v>0</v>
      </c>
      <c r="K160" s="70">
        <f t="shared" si="4"/>
        <v>0</v>
      </c>
      <c r="M160" s="1" t="e">
        <f>VLOOKUP(B160,Ref.!I:K,3,0)</f>
        <v>#N/A</v>
      </c>
      <c r="N160" s="1">
        <f t="shared" si="5"/>
        <v>0</v>
      </c>
    </row>
    <row r="161" spans="1:14" x14ac:dyDescent="0.25">
      <c r="A161"/>
      <c r="B161"/>
      <c r="C161"/>
      <c r="D161" s="108"/>
      <c r="E161"/>
      <c r="F161" s="108"/>
      <c r="G161" s="108"/>
      <c r="H161" s="108"/>
      <c r="J161" s="68">
        <f>IFERROR(VLOOKUP(A161,mai!A:H,8,0),0)</f>
        <v>0</v>
      </c>
      <c r="K161" s="70">
        <f t="shared" si="4"/>
        <v>0</v>
      </c>
      <c r="M161" s="1" t="e">
        <f>VLOOKUP(B161,Ref.!I:K,3,0)</f>
        <v>#N/A</v>
      </c>
      <c r="N161" s="1">
        <f t="shared" si="5"/>
        <v>0</v>
      </c>
    </row>
    <row r="162" spans="1:14" x14ac:dyDescent="0.25">
      <c r="A162"/>
      <c r="B162"/>
      <c r="C162"/>
      <c r="D162" s="108"/>
      <c r="E162"/>
      <c r="F162" s="108"/>
      <c r="G162" s="108"/>
      <c r="H162" s="108"/>
      <c r="J162" s="68">
        <f>IFERROR(VLOOKUP(A162,mai!A:H,8,0),0)</f>
        <v>0</v>
      </c>
      <c r="K162" s="70">
        <f t="shared" si="4"/>
        <v>0</v>
      </c>
      <c r="M162" s="1" t="e">
        <f>VLOOKUP(B162,Ref.!I:K,3,0)</f>
        <v>#N/A</v>
      </c>
      <c r="N162" s="1">
        <f t="shared" si="5"/>
        <v>0</v>
      </c>
    </row>
    <row r="163" spans="1:14" x14ac:dyDescent="0.25">
      <c r="A163"/>
      <c r="B163"/>
      <c r="C163"/>
      <c r="D163" s="108"/>
      <c r="E163"/>
      <c r="F163"/>
      <c r="G163"/>
      <c r="H163" s="108"/>
      <c r="J163" s="68">
        <f>IFERROR(VLOOKUP(A163,mai!A:H,8,0),0)</f>
        <v>0</v>
      </c>
      <c r="K163" s="70">
        <f t="shared" si="4"/>
        <v>0</v>
      </c>
      <c r="M163" s="1" t="e">
        <f>VLOOKUP(B163,Ref.!I:K,3,0)</f>
        <v>#N/A</v>
      </c>
      <c r="N163" s="1">
        <f t="shared" si="5"/>
        <v>0</v>
      </c>
    </row>
    <row r="164" spans="1:14" x14ac:dyDescent="0.25">
      <c r="A164"/>
      <c r="B164"/>
      <c r="C164"/>
      <c r="D164" s="108"/>
      <c r="E164"/>
      <c r="F164"/>
      <c r="G164"/>
      <c r="H164" s="108"/>
      <c r="J164" s="68">
        <f>IFERROR(VLOOKUP(A164,mai!A:H,8,0),0)</f>
        <v>0</v>
      </c>
      <c r="K164" s="70">
        <f t="shared" si="4"/>
        <v>0</v>
      </c>
      <c r="M164" s="1" t="e">
        <f>VLOOKUP(B164,Ref.!I:K,3,0)</f>
        <v>#N/A</v>
      </c>
      <c r="N164" s="1">
        <f t="shared" si="5"/>
        <v>0</v>
      </c>
    </row>
    <row r="165" spans="1:14" x14ac:dyDescent="0.25">
      <c r="A165"/>
      <c r="B165"/>
      <c r="C165"/>
      <c r="D165" s="108"/>
      <c r="E165"/>
      <c r="F165" s="108"/>
      <c r="G165" s="108"/>
      <c r="H165" s="108"/>
      <c r="J165" s="68">
        <f>IFERROR(VLOOKUP(A165,mai!A:H,8,0),0)</f>
        <v>0</v>
      </c>
      <c r="K165" s="70">
        <f t="shared" si="4"/>
        <v>0</v>
      </c>
      <c r="M165" s="1" t="e">
        <f>VLOOKUP(B165,Ref.!I:K,3,0)</f>
        <v>#N/A</v>
      </c>
      <c r="N165" s="1">
        <f t="shared" si="5"/>
        <v>0</v>
      </c>
    </row>
    <row r="166" spans="1:14" x14ac:dyDescent="0.25">
      <c r="A166"/>
      <c r="B166"/>
      <c r="C166"/>
      <c r="D166" s="108"/>
      <c r="E166"/>
      <c r="F166" s="108"/>
      <c r="G166" s="108"/>
      <c r="H166" s="108"/>
      <c r="J166" s="68">
        <f>IFERROR(VLOOKUP(A166,mai!A:H,8,0),0)</f>
        <v>0</v>
      </c>
      <c r="K166" s="70">
        <f t="shared" si="4"/>
        <v>0</v>
      </c>
      <c r="M166" s="1" t="e">
        <f>VLOOKUP(B166,Ref.!I:K,3,0)</f>
        <v>#N/A</v>
      </c>
      <c r="N166" s="1">
        <f t="shared" si="5"/>
        <v>0</v>
      </c>
    </row>
    <row r="167" spans="1:14" x14ac:dyDescent="0.25">
      <c r="A167"/>
      <c r="B167"/>
      <c r="C167"/>
      <c r="D167" s="108"/>
      <c r="E167"/>
      <c r="F167"/>
      <c r="G167"/>
      <c r="H167" s="108"/>
      <c r="J167" s="68">
        <f>IFERROR(VLOOKUP(A167,mai!A:H,8,0),0)</f>
        <v>0</v>
      </c>
      <c r="K167" s="70">
        <f t="shared" si="4"/>
        <v>0</v>
      </c>
      <c r="M167" s="1" t="e">
        <f>VLOOKUP(B167,Ref.!I:K,3,0)</f>
        <v>#N/A</v>
      </c>
      <c r="N167" s="1">
        <f t="shared" si="5"/>
        <v>0</v>
      </c>
    </row>
    <row r="168" spans="1:14" x14ac:dyDescent="0.25">
      <c r="A168"/>
      <c r="B168"/>
      <c r="C168"/>
      <c r="D168" s="108"/>
      <c r="E168"/>
      <c r="F168" s="108"/>
      <c r="G168" s="108"/>
      <c r="H168" s="108"/>
      <c r="J168" s="68">
        <f>IFERROR(VLOOKUP(A168,mai!A:H,8,0),0)</f>
        <v>0</v>
      </c>
      <c r="K168" s="70">
        <f t="shared" si="4"/>
        <v>0</v>
      </c>
      <c r="M168" s="1" t="e">
        <f>VLOOKUP(B168,Ref.!I:K,3,0)</f>
        <v>#N/A</v>
      </c>
      <c r="N168" s="1">
        <f t="shared" si="5"/>
        <v>0</v>
      </c>
    </row>
    <row r="169" spans="1:14" x14ac:dyDescent="0.25">
      <c r="A169"/>
      <c r="B169"/>
      <c r="C169"/>
      <c r="D169"/>
      <c r="E169"/>
      <c r="F169"/>
      <c r="G169"/>
      <c r="H169"/>
      <c r="J169" s="68">
        <f>IFERROR(VLOOKUP(A169,mai!A:H,8,0),0)</f>
        <v>0</v>
      </c>
      <c r="K169" s="70">
        <f t="shared" si="4"/>
        <v>0</v>
      </c>
      <c r="M169" s="1" t="e">
        <f>VLOOKUP(B169,Ref.!I:K,3,0)</f>
        <v>#N/A</v>
      </c>
      <c r="N169" s="1">
        <f t="shared" si="5"/>
        <v>0</v>
      </c>
    </row>
    <row r="170" spans="1:14" x14ac:dyDescent="0.25">
      <c r="A170"/>
      <c r="B170"/>
      <c r="C170"/>
      <c r="D170" s="108"/>
      <c r="E170"/>
      <c r="F170"/>
      <c r="G170"/>
      <c r="H170" s="108"/>
      <c r="J170" s="68">
        <f>IFERROR(VLOOKUP(A170,mai!A:H,8,0),0)</f>
        <v>0</v>
      </c>
      <c r="K170" s="70">
        <f t="shared" si="4"/>
        <v>0</v>
      </c>
      <c r="M170" s="1" t="e">
        <f>VLOOKUP(B170,Ref.!I:K,3,0)</f>
        <v>#N/A</v>
      </c>
      <c r="N170" s="1">
        <f t="shared" si="5"/>
        <v>0</v>
      </c>
    </row>
    <row r="171" spans="1:14" x14ac:dyDescent="0.25">
      <c r="A171"/>
      <c r="B171"/>
      <c r="C171"/>
      <c r="D171" s="108"/>
      <c r="E171"/>
      <c r="F171"/>
      <c r="G171"/>
      <c r="H171" s="108"/>
      <c r="J171" s="68">
        <f>IFERROR(VLOOKUP(A171,mai!A:H,8,0),0)</f>
        <v>0</v>
      </c>
      <c r="K171" s="70">
        <f t="shared" si="4"/>
        <v>0</v>
      </c>
      <c r="M171" s="1" t="e">
        <f>VLOOKUP(B171,Ref.!I:K,3,0)</f>
        <v>#N/A</v>
      </c>
      <c r="N171" s="1">
        <f t="shared" si="5"/>
        <v>0</v>
      </c>
    </row>
    <row r="172" spans="1:14" x14ac:dyDescent="0.25">
      <c r="A172"/>
      <c r="B172"/>
      <c r="C172"/>
      <c r="D172" s="108"/>
      <c r="E172"/>
      <c r="F172"/>
      <c r="G172"/>
      <c r="H172" s="108"/>
      <c r="J172" s="68">
        <f>IFERROR(VLOOKUP(A172,mai!A:H,8,0),0)</f>
        <v>0</v>
      </c>
      <c r="K172" s="70">
        <f t="shared" si="4"/>
        <v>0</v>
      </c>
      <c r="M172" s="1" t="e">
        <f>VLOOKUP(B172,Ref.!I:K,3,0)</f>
        <v>#N/A</v>
      </c>
      <c r="N172" s="1">
        <f t="shared" si="5"/>
        <v>0</v>
      </c>
    </row>
    <row r="173" spans="1:14" x14ac:dyDescent="0.25">
      <c r="A173"/>
      <c r="B173"/>
      <c r="C173"/>
      <c r="D173" s="108"/>
      <c r="E173"/>
      <c r="F173"/>
      <c r="G173"/>
      <c r="H173" s="108"/>
      <c r="J173" s="68">
        <f>IFERROR(VLOOKUP(A173,mai!A:H,8,0),0)</f>
        <v>0</v>
      </c>
      <c r="K173" s="70">
        <f t="shared" si="4"/>
        <v>0</v>
      </c>
      <c r="M173" s="1" t="e">
        <f>VLOOKUP(B173,Ref.!I:K,3,0)</f>
        <v>#N/A</v>
      </c>
      <c r="N173" s="1">
        <f t="shared" si="5"/>
        <v>0</v>
      </c>
    </row>
    <row r="174" spans="1:14" x14ac:dyDescent="0.25">
      <c r="A174"/>
      <c r="B174"/>
      <c r="C174"/>
      <c r="D174" s="108"/>
      <c r="E174"/>
      <c r="F174"/>
      <c r="G174"/>
      <c r="H174" s="108"/>
      <c r="J174" s="68">
        <f>IFERROR(VLOOKUP(A174,mai!A:H,8,0),0)</f>
        <v>0</v>
      </c>
      <c r="K174" s="70">
        <f t="shared" si="4"/>
        <v>0</v>
      </c>
      <c r="M174" s="1" t="e">
        <f>VLOOKUP(B174,Ref.!I:K,3,0)</f>
        <v>#N/A</v>
      </c>
      <c r="N174" s="1">
        <f t="shared" si="5"/>
        <v>0</v>
      </c>
    </row>
    <row r="175" spans="1:14" x14ac:dyDescent="0.25">
      <c r="A175"/>
      <c r="B175"/>
      <c r="C175"/>
      <c r="D175" s="108"/>
      <c r="E175"/>
      <c r="F175"/>
      <c r="G175"/>
      <c r="H175" s="108"/>
      <c r="J175" s="68">
        <f>IFERROR(VLOOKUP(A175,mai!A:H,8,0),0)</f>
        <v>0</v>
      </c>
      <c r="K175" s="70">
        <f t="shared" si="4"/>
        <v>0</v>
      </c>
      <c r="M175" s="1" t="e">
        <f>VLOOKUP(B175,Ref.!I:K,3,0)</f>
        <v>#N/A</v>
      </c>
      <c r="N175" s="1">
        <f t="shared" si="5"/>
        <v>0</v>
      </c>
    </row>
    <row r="176" spans="1:14" x14ac:dyDescent="0.25">
      <c r="A176"/>
      <c r="B176"/>
      <c r="C176"/>
      <c r="D176" s="108"/>
      <c r="E176"/>
      <c r="F176"/>
      <c r="G176"/>
      <c r="H176" s="108"/>
      <c r="J176" s="68">
        <f>IFERROR(VLOOKUP(A176,mai!A:H,8,0),0)</f>
        <v>0</v>
      </c>
      <c r="K176" s="70">
        <f t="shared" si="4"/>
        <v>0</v>
      </c>
      <c r="M176" s="1" t="e">
        <f>VLOOKUP(B176,Ref.!I:K,3,0)</f>
        <v>#N/A</v>
      </c>
      <c r="N176" s="1">
        <f t="shared" si="5"/>
        <v>0</v>
      </c>
    </row>
    <row r="177" spans="1:14" x14ac:dyDescent="0.25">
      <c r="A177"/>
      <c r="B177"/>
      <c r="C177"/>
      <c r="D177" s="108"/>
      <c r="E177"/>
      <c r="F177"/>
      <c r="G177"/>
      <c r="H177" s="108"/>
      <c r="J177" s="68">
        <f>IFERROR(VLOOKUP(A177,mai!A:H,8,0),0)</f>
        <v>0</v>
      </c>
      <c r="K177" s="70">
        <f t="shared" si="4"/>
        <v>0</v>
      </c>
      <c r="M177" s="1" t="e">
        <f>VLOOKUP(B177,Ref.!I:K,3,0)</f>
        <v>#N/A</v>
      </c>
      <c r="N177" s="1">
        <f t="shared" si="5"/>
        <v>0</v>
      </c>
    </row>
    <row r="178" spans="1:14" x14ac:dyDescent="0.25">
      <c r="A178"/>
      <c r="B178"/>
      <c r="C178"/>
      <c r="D178" s="108"/>
      <c r="E178" s="108"/>
      <c r="F178" s="108"/>
      <c r="G178" s="108"/>
      <c r="H178" s="108"/>
      <c r="J178" s="68">
        <f>IFERROR(VLOOKUP(A178,mai!A:H,8,0),0)</f>
        <v>0</v>
      </c>
      <c r="K178" s="70">
        <f t="shared" si="4"/>
        <v>0</v>
      </c>
      <c r="M178" s="1" t="e">
        <f>VLOOKUP(B178,Ref.!I:K,3,0)</f>
        <v>#N/A</v>
      </c>
      <c r="N178" s="1">
        <f t="shared" si="5"/>
        <v>0</v>
      </c>
    </row>
    <row r="179" spans="1:14" x14ac:dyDescent="0.25">
      <c r="A179"/>
      <c r="B179"/>
      <c r="C179"/>
      <c r="D179" s="108"/>
      <c r="E179" s="108"/>
      <c r="F179" s="108"/>
      <c r="G179" s="108"/>
      <c r="H179" s="108"/>
      <c r="J179" s="68">
        <f>IFERROR(VLOOKUP(A179,mai!A:H,8,0),0)</f>
        <v>0</v>
      </c>
      <c r="K179" s="70">
        <f t="shared" si="4"/>
        <v>0</v>
      </c>
      <c r="M179" s="1" t="e">
        <f>VLOOKUP(B179,Ref.!I:K,3,0)</f>
        <v>#N/A</v>
      </c>
      <c r="N179" s="1">
        <f t="shared" si="5"/>
        <v>0</v>
      </c>
    </row>
    <row r="180" spans="1:14" x14ac:dyDescent="0.25">
      <c r="A180"/>
      <c r="B180"/>
      <c r="C180"/>
      <c r="D180" s="108"/>
      <c r="E180" s="108"/>
      <c r="F180" s="108"/>
      <c r="G180" s="108"/>
      <c r="H180" s="108"/>
      <c r="J180" s="68">
        <f>IFERROR(VLOOKUP(A180,mai!A:H,8,0),0)</f>
        <v>0</v>
      </c>
      <c r="K180" s="70">
        <f t="shared" si="4"/>
        <v>0</v>
      </c>
      <c r="M180" s="1" t="e">
        <f>VLOOKUP(B180,Ref.!I:K,3,0)</f>
        <v>#N/A</v>
      </c>
      <c r="N180" s="1">
        <f t="shared" si="5"/>
        <v>0</v>
      </c>
    </row>
    <row r="181" spans="1:14" x14ac:dyDescent="0.25">
      <c r="A181"/>
      <c r="B181"/>
      <c r="C181"/>
      <c r="D181" s="108"/>
      <c r="E181" s="108"/>
      <c r="F181" s="108"/>
      <c r="G181" s="108"/>
      <c r="H181" s="108"/>
      <c r="J181" s="68">
        <f>IFERROR(VLOOKUP(A181,mai!A:H,8,0),0)</f>
        <v>0</v>
      </c>
      <c r="K181" s="70">
        <f t="shared" si="4"/>
        <v>0</v>
      </c>
      <c r="M181" s="1" t="e">
        <f>VLOOKUP(B181,Ref.!I:K,3,0)</f>
        <v>#N/A</v>
      </c>
      <c r="N181" s="1">
        <f t="shared" si="5"/>
        <v>0</v>
      </c>
    </row>
    <row r="182" spans="1:14" x14ac:dyDescent="0.25">
      <c r="A182"/>
      <c r="B182"/>
      <c r="C182"/>
      <c r="D182"/>
      <c r="E182"/>
      <c r="F182"/>
      <c r="G182"/>
      <c r="H182"/>
      <c r="J182" s="68">
        <f>IFERROR(VLOOKUP(A182,mai!A:H,8,0),0)</f>
        <v>0</v>
      </c>
      <c r="K182" s="70">
        <f t="shared" si="4"/>
        <v>0</v>
      </c>
      <c r="M182" s="1" t="e">
        <f>VLOOKUP(B182,Ref.!I:K,3,0)</f>
        <v>#N/A</v>
      </c>
      <c r="N182" s="1">
        <f t="shared" si="5"/>
        <v>0</v>
      </c>
    </row>
    <row r="183" spans="1:14" x14ac:dyDescent="0.25">
      <c r="A183"/>
      <c r="B183"/>
      <c r="C183"/>
      <c r="D183"/>
      <c r="E183"/>
      <c r="F183"/>
      <c r="G183"/>
      <c r="H183"/>
      <c r="J183" s="68">
        <f>IFERROR(VLOOKUP(A183,mai!A:H,8,0),0)</f>
        <v>0</v>
      </c>
      <c r="K183" s="70">
        <f t="shared" si="4"/>
        <v>0</v>
      </c>
      <c r="M183" s="1" t="e">
        <f>VLOOKUP(B183,Ref.!I:K,3,0)</f>
        <v>#N/A</v>
      </c>
      <c r="N183" s="1">
        <f t="shared" si="5"/>
        <v>0</v>
      </c>
    </row>
    <row r="184" spans="1:14" x14ac:dyDescent="0.25">
      <c r="A184"/>
      <c r="B184"/>
      <c r="C184"/>
      <c r="D184" s="108"/>
      <c r="E184" s="108"/>
      <c r="F184" s="108"/>
      <c r="G184" s="108"/>
      <c r="H184" s="108"/>
      <c r="J184" s="68">
        <f>IFERROR(VLOOKUP(A184,mai!A:H,8,0),0)</f>
        <v>0</v>
      </c>
      <c r="K184" s="70">
        <f t="shared" si="4"/>
        <v>0</v>
      </c>
      <c r="M184" s="1" t="e">
        <f>VLOOKUP(B184,Ref.!I:K,3,0)</f>
        <v>#N/A</v>
      </c>
      <c r="N184" s="1">
        <f t="shared" si="5"/>
        <v>0</v>
      </c>
    </row>
    <row r="185" spans="1:14" x14ac:dyDescent="0.25">
      <c r="A185"/>
      <c r="B185"/>
      <c r="C185"/>
      <c r="D185"/>
      <c r="E185"/>
      <c r="F185"/>
      <c r="G185"/>
      <c r="H185"/>
      <c r="J185" s="68">
        <f>IFERROR(VLOOKUP(A185,mai!A:H,8,0),0)</f>
        <v>0</v>
      </c>
      <c r="K185" s="70">
        <f t="shared" si="4"/>
        <v>0</v>
      </c>
      <c r="M185" s="1" t="e">
        <f>VLOOKUP(B185,Ref.!I:K,3,0)</f>
        <v>#N/A</v>
      </c>
      <c r="N185" s="1">
        <f t="shared" si="5"/>
        <v>0</v>
      </c>
    </row>
    <row r="186" spans="1:14" x14ac:dyDescent="0.25">
      <c r="A186"/>
      <c r="B186"/>
      <c r="C186"/>
      <c r="D186" s="108"/>
      <c r="E186"/>
      <c r="F186"/>
      <c r="G186"/>
      <c r="H186" s="108"/>
      <c r="J186" s="68">
        <f>IFERROR(VLOOKUP(A186,mai!A:H,8,0),0)</f>
        <v>0</v>
      </c>
      <c r="K186" s="70">
        <f t="shared" si="4"/>
        <v>0</v>
      </c>
      <c r="M186" s="1" t="e">
        <f>VLOOKUP(B186,Ref.!I:K,3,0)</f>
        <v>#N/A</v>
      </c>
      <c r="N186" s="1">
        <f t="shared" si="5"/>
        <v>0</v>
      </c>
    </row>
    <row r="187" spans="1:14" x14ac:dyDescent="0.25">
      <c r="A187"/>
      <c r="B187"/>
      <c r="C187"/>
      <c r="D187"/>
      <c r="E187" s="108"/>
      <c r="F187" s="108"/>
      <c r="G187"/>
      <c r="H187"/>
      <c r="J187" s="68">
        <f>IFERROR(VLOOKUP(A187,mai!A:H,8,0),0)</f>
        <v>0</v>
      </c>
      <c r="K187" s="70">
        <f t="shared" si="4"/>
        <v>0</v>
      </c>
      <c r="M187" s="1" t="e">
        <f>VLOOKUP(B187,Ref.!I:K,3,0)</f>
        <v>#N/A</v>
      </c>
      <c r="N187" s="1">
        <f t="shared" si="5"/>
        <v>0</v>
      </c>
    </row>
    <row r="188" spans="1:14" x14ac:dyDescent="0.25">
      <c r="A188"/>
      <c r="B188"/>
      <c r="C188"/>
      <c r="D188" s="108"/>
      <c r="E188" s="108"/>
      <c r="F188"/>
      <c r="G188" s="108"/>
      <c r="H188"/>
      <c r="J188" s="68">
        <f>IFERROR(VLOOKUP(A188,mai!A:H,8,0),0)</f>
        <v>0</v>
      </c>
      <c r="K188" s="70">
        <f t="shared" si="4"/>
        <v>0</v>
      </c>
      <c r="M188" s="1" t="e">
        <f>VLOOKUP(B188,Ref.!I:K,3,0)</f>
        <v>#N/A</v>
      </c>
      <c r="N188" s="1">
        <f t="shared" si="5"/>
        <v>0</v>
      </c>
    </row>
    <row r="189" spans="1:14" x14ac:dyDescent="0.25">
      <c r="A189"/>
      <c r="B189"/>
      <c r="C189"/>
      <c r="D189" s="108"/>
      <c r="E189" s="108"/>
      <c r="F189" s="108"/>
      <c r="G189" s="108"/>
      <c r="H189" s="108"/>
      <c r="J189" s="68">
        <f>IFERROR(VLOOKUP(A189,mai!A:H,8,0),0)</f>
        <v>0</v>
      </c>
      <c r="K189" s="70">
        <f t="shared" si="4"/>
        <v>0</v>
      </c>
      <c r="M189" s="1" t="e">
        <f>VLOOKUP(B189,Ref.!I:K,3,0)</f>
        <v>#N/A</v>
      </c>
      <c r="N189" s="1">
        <f t="shared" si="5"/>
        <v>0</v>
      </c>
    </row>
    <row r="190" spans="1:14" x14ac:dyDescent="0.25">
      <c r="A190"/>
      <c r="B190"/>
      <c r="C190"/>
      <c r="D190" s="108"/>
      <c r="E190" s="108"/>
      <c r="F190" s="108"/>
      <c r="G190"/>
      <c r="H190" s="108"/>
      <c r="J190" s="68">
        <f>IFERROR(VLOOKUP(A190,mai!A:H,8,0),0)</f>
        <v>0</v>
      </c>
      <c r="K190" s="70">
        <f t="shared" si="4"/>
        <v>0</v>
      </c>
      <c r="M190" s="1" t="e">
        <f>VLOOKUP(B190,Ref.!I:K,3,0)</f>
        <v>#N/A</v>
      </c>
      <c r="N190" s="1">
        <f t="shared" si="5"/>
        <v>0</v>
      </c>
    </row>
    <row r="191" spans="1:14" x14ac:dyDescent="0.25">
      <c r="A191"/>
      <c r="B191"/>
      <c r="C191"/>
      <c r="D191" s="108"/>
      <c r="E191"/>
      <c r="F191"/>
      <c r="G191"/>
      <c r="H191" s="108"/>
      <c r="J191" s="68">
        <f>IFERROR(VLOOKUP(A191,mai!A:H,8,0),0)</f>
        <v>0</v>
      </c>
      <c r="K191" s="70">
        <f t="shared" si="4"/>
        <v>0</v>
      </c>
      <c r="M191" s="1" t="e">
        <f>VLOOKUP(B191,Ref.!I:K,3,0)</f>
        <v>#N/A</v>
      </c>
      <c r="N191" s="1">
        <f t="shared" si="5"/>
        <v>0</v>
      </c>
    </row>
    <row r="192" spans="1:14" x14ac:dyDescent="0.25">
      <c r="A192"/>
      <c r="B192"/>
      <c r="C192"/>
      <c r="D192" s="108"/>
      <c r="E192" s="108"/>
      <c r="F192" s="108"/>
      <c r="G192"/>
      <c r="H192" s="108"/>
      <c r="J192" s="68">
        <f>IFERROR(VLOOKUP(A192,mai!A:H,8,0),0)</f>
        <v>0</v>
      </c>
      <c r="K192" s="70">
        <f t="shared" si="4"/>
        <v>0</v>
      </c>
      <c r="M192" s="1" t="e">
        <f>VLOOKUP(B192,Ref.!I:K,3,0)</f>
        <v>#N/A</v>
      </c>
      <c r="N192" s="1">
        <f t="shared" si="5"/>
        <v>0</v>
      </c>
    </row>
    <row r="193" spans="1:14" x14ac:dyDescent="0.25">
      <c r="A193"/>
      <c r="B193"/>
      <c r="C193"/>
      <c r="D193" s="108"/>
      <c r="E193"/>
      <c r="F193"/>
      <c r="G193"/>
      <c r="H193" s="108"/>
      <c r="J193" s="68">
        <f>IFERROR(VLOOKUP(A193,mai!A:H,8,0),0)</f>
        <v>0</v>
      </c>
      <c r="K193" s="70">
        <f t="shared" si="4"/>
        <v>0</v>
      </c>
      <c r="M193" s="1" t="e">
        <f>VLOOKUP(B193,Ref.!I:K,3,0)</f>
        <v>#N/A</v>
      </c>
      <c r="N193" s="1">
        <f t="shared" si="5"/>
        <v>0</v>
      </c>
    </row>
    <row r="194" spans="1:14" x14ac:dyDescent="0.25">
      <c r="A194"/>
      <c r="B194"/>
      <c r="C194"/>
      <c r="D194" s="108"/>
      <c r="E194"/>
      <c r="F194" s="108"/>
      <c r="G194" s="108"/>
      <c r="H194" s="108"/>
      <c r="J194" s="68">
        <f>IFERROR(VLOOKUP(A194,mai!A:H,8,0),0)</f>
        <v>0</v>
      </c>
      <c r="K194" s="70">
        <f t="shared" ref="K194:K257" si="6">D194-J194</f>
        <v>0</v>
      </c>
      <c r="M194" s="1" t="e">
        <f>VLOOKUP(B194,Ref.!I:K,3,0)</f>
        <v>#N/A</v>
      </c>
      <c r="N194" s="1">
        <f t="shared" si="5"/>
        <v>0</v>
      </c>
    </row>
    <row r="195" spans="1:14" x14ac:dyDescent="0.25">
      <c r="A195"/>
      <c r="B195"/>
      <c r="C195"/>
      <c r="D195"/>
      <c r="E195"/>
      <c r="F195"/>
      <c r="G195"/>
      <c r="H195"/>
      <c r="J195" s="68">
        <f>IFERROR(VLOOKUP(A195,mai!A:H,8,0),0)</f>
        <v>0</v>
      </c>
      <c r="K195" s="70">
        <f t="shared" si="6"/>
        <v>0</v>
      </c>
      <c r="M195" s="1" t="e">
        <f>VLOOKUP(B195,Ref.!I:K,3,0)</f>
        <v>#N/A</v>
      </c>
      <c r="N195" s="1">
        <f t="shared" ref="N195:N258" si="7">LEN(A195)</f>
        <v>0</v>
      </c>
    </row>
    <row r="196" spans="1:14" x14ac:dyDescent="0.25">
      <c r="A196"/>
      <c r="B196"/>
      <c r="C196"/>
      <c r="D196" s="108"/>
      <c r="E196"/>
      <c r="F196"/>
      <c r="G196"/>
      <c r="H196" s="108"/>
      <c r="J196" s="68">
        <f>IFERROR(VLOOKUP(A196,mai!A:H,8,0),0)</f>
        <v>0</v>
      </c>
      <c r="K196" s="70">
        <f t="shared" si="6"/>
        <v>0</v>
      </c>
      <c r="M196" s="1" t="e">
        <f>VLOOKUP(B196,Ref.!I:K,3,0)</f>
        <v>#N/A</v>
      </c>
      <c r="N196" s="1">
        <f t="shared" si="7"/>
        <v>0</v>
      </c>
    </row>
    <row r="197" spans="1:14" x14ac:dyDescent="0.25">
      <c r="A197"/>
      <c r="B197"/>
      <c r="C197"/>
      <c r="D197"/>
      <c r="E197"/>
      <c r="F197"/>
      <c r="G197"/>
      <c r="H197"/>
      <c r="J197" s="68">
        <f>IFERROR(VLOOKUP(A197,mai!A:H,8,0),0)</f>
        <v>0</v>
      </c>
      <c r="K197" s="70">
        <f t="shared" si="6"/>
        <v>0</v>
      </c>
      <c r="M197" s="1" t="e">
        <f>VLOOKUP(B197,Ref.!I:K,3,0)</f>
        <v>#N/A</v>
      </c>
      <c r="N197" s="1">
        <f t="shared" si="7"/>
        <v>0</v>
      </c>
    </row>
    <row r="198" spans="1:14" x14ac:dyDescent="0.25">
      <c r="A198"/>
      <c r="B198"/>
      <c r="C198"/>
      <c r="D198"/>
      <c r="E198"/>
      <c r="F198"/>
      <c r="G198"/>
      <c r="H198"/>
      <c r="J198" s="68">
        <f>IFERROR(VLOOKUP(A198,mai!A:H,8,0),0)</f>
        <v>0</v>
      </c>
      <c r="K198" s="70">
        <f t="shared" si="6"/>
        <v>0</v>
      </c>
      <c r="M198" s="1" t="e">
        <f>VLOOKUP(B198,Ref.!I:K,3,0)</f>
        <v>#N/A</v>
      </c>
      <c r="N198" s="1">
        <f t="shared" si="7"/>
        <v>0</v>
      </c>
    </row>
    <row r="199" spans="1:14" x14ac:dyDescent="0.25">
      <c r="A199"/>
      <c r="B199"/>
      <c r="C199"/>
      <c r="D199"/>
      <c r="E199"/>
      <c r="F199"/>
      <c r="G199"/>
      <c r="H199"/>
      <c r="J199" s="68">
        <f>IFERROR(VLOOKUP(A199,mai!A:H,8,0),0)</f>
        <v>0</v>
      </c>
      <c r="K199" s="70">
        <f t="shared" si="6"/>
        <v>0</v>
      </c>
      <c r="M199" s="1" t="e">
        <f>VLOOKUP(B199,Ref.!I:K,3,0)</f>
        <v>#N/A</v>
      </c>
      <c r="N199" s="1">
        <f t="shared" si="7"/>
        <v>0</v>
      </c>
    </row>
    <row r="200" spans="1:14" x14ac:dyDescent="0.25">
      <c r="A200"/>
      <c r="B200"/>
      <c r="C200"/>
      <c r="D200"/>
      <c r="E200"/>
      <c r="F200"/>
      <c r="G200"/>
      <c r="H200"/>
      <c r="J200" s="68">
        <f>IFERROR(VLOOKUP(A200,mai!A:H,8,0),0)</f>
        <v>0</v>
      </c>
      <c r="K200" s="70">
        <f t="shared" si="6"/>
        <v>0</v>
      </c>
      <c r="M200" s="1" t="e">
        <f>VLOOKUP(B200,Ref.!I:K,3,0)</f>
        <v>#N/A</v>
      </c>
      <c r="N200" s="1">
        <f t="shared" si="7"/>
        <v>0</v>
      </c>
    </row>
    <row r="201" spans="1:14" x14ac:dyDescent="0.25">
      <c r="A201"/>
      <c r="B201"/>
      <c r="C201"/>
      <c r="D201" s="108"/>
      <c r="E201"/>
      <c r="F201"/>
      <c r="G201"/>
      <c r="H201" s="108"/>
      <c r="J201" s="68">
        <f>IFERROR(VLOOKUP(A201,mai!A:H,8,0),0)</f>
        <v>0</v>
      </c>
      <c r="K201" s="70">
        <f t="shared" si="6"/>
        <v>0</v>
      </c>
      <c r="M201" s="1" t="e">
        <f>VLOOKUP(B201,Ref.!I:K,3,0)</f>
        <v>#N/A</v>
      </c>
      <c r="N201" s="1">
        <f t="shared" si="7"/>
        <v>0</v>
      </c>
    </row>
    <row r="202" spans="1:14" x14ac:dyDescent="0.25">
      <c r="A202"/>
      <c r="B202"/>
      <c r="C202"/>
      <c r="D202"/>
      <c r="E202"/>
      <c r="F202"/>
      <c r="G202"/>
      <c r="H202"/>
      <c r="J202" s="68">
        <f>IFERROR(VLOOKUP(A202,mai!A:H,8,0),0)</f>
        <v>0</v>
      </c>
      <c r="K202" s="70">
        <f t="shared" si="6"/>
        <v>0</v>
      </c>
      <c r="M202" s="1" t="e">
        <f>VLOOKUP(B202,Ref.!I:K,3,0)</f>
        <v>#N/A</v>
      </c>
      <c r="N202" s="1">
        <f t="shared" si="7"/>
        <v>0</v>
      </c>
    </row>
    <row r="203" spans="1:14" x14ac:dyDescent="0.25">
      <c r="A203"/>
      <c r="B203"/>
      <c r="C203"/>
      <c r="D203"/>
      <c r="E203"/>
      <c r="F203" s="108"/>
      <c r="G203" s="108"/>
      <c r="H203" s="108"/>
      <c r="J203" s="68">
        <f>IFERROR(VLOOKUP(A203,mai!A:H,8,0),0)</f>
        <v>0</v>
      </c>
      <c r="K203" s="70">
        <f t="shared" si="6"/>
        <v>0</v>
      </c>
      <c r="M203" s="1" t="e">
        <f>VLOOKUP(B203,Ref.!I:K,3,0)</f>
        <v>#N/A</v>
      </c>
      <c r="N203" s="1">
        <f t="shared" si="7"/>
        <v>0</v>
      </c>
    </row>
    <row r="204" spans="1:14" x14ac:dyDescent="0.25">
      <c r="A204"/>
      <c r="B204"/>
      <c r="C204"/>
      <c r="D204"/>
      <c r="E204"/>
      <c r="F204"/>
      <c r="G204"/>
      <c r="H204"/>
      <c r="J204" s="68">
        <f>IFERROR(VLOOKUP(A204,mai!A:H,8,0),0)</f>
        <v>0</v>
      </c>
      <c r="K204" s="70">
        <f t="shared" si="6"/>
        <v>0</v>
      </c>
      <c r="M204" s="1" t="e">
        <f>VLOOKUP(B204,Ref.!I:K,3,0)</f>
        <v>#N/A</v>
      </c>
      <c r="N204" s="1">
        <f t="shared" si="7"/>
        <v>0</v>
      </c>
    </row>
    <row r="205" spans="1:14" x14ac:dyDescent="0.25">
      <c r="A205"/>
      <c r="B205"/>
      <c r="C205"/>
      <c r="D205"/>
      <c r="E205"/>
      <c r="F205"/>
      <c r="G205"/>
      <c r="H205"/>
      <c r="J205" s="68">
        <f>IFERROR(VLOOKUP(A205,mai!A:H,8,0),0)</f>
        <v>0</v>
      </c>
      <c r="K205" s="70">
        <f t="shared" si="6"/>
        <v>0</v>
      </c>
      <c r="M205" s="1" t="e">
        <f>VLOOKUP(B205,Ref.!I:K,3,0)</f>
        <v>#N/A</v>
      </c>
      <c r="N205" s="1">
        <f t="shared" si="7"/>
        <v>0</v>
      </c>
    </row>
    <row r="206" spans="1:14" x14ac:dyDescent="0.25">
      <c r="A206"/>
      <c r="B206"/>
      <c r="C206"/>
      <c r="D206"/>
      <c r="E206"/>
      <c r="F206"/>
      <c r="G206"/>
      <c r="H206"/>
      <c r="J206" s="68">
        <f>IFERROR(VLOOKUP(A206,mai!A:H,8,0),0)</f>
        <v>0</v>
      </c>
      <c r="K206" s="70">
        <f t="shared" si="6"/>
        <v>0</v>
      </c>
      <c r="M206" s="1" t="e">
        <f>VLOOKUP(B206,Ref.!I:K,3,0)</f>
        <v>#N/A</v>
      </c>
      <c r="N206" s="1">
        <f t="shared" si="7"/>
        <v>0</v>
      </c>
    </row>
    <row r="207" spans="1:14" x14ac:dyDescent="0.25">
      <c r="A207"/>
      <c r="B207"/>
      <c r="C207"/>
      <c r="D207"/>
      <c r="E207"/>
      <c r="F207"/>
      <c r="G207"/>
      <c r="H207"/>
      <c r="J207" s="68">
        <f>IFERROR(VLOOKUP(A207,mai!A:H,8,0),0)</f>
        <v>0</v>
      </c>
      <c r="K207" s="70">
        <f t="shared" si="6"/>
        <v>0</v>
      </c>
      <c r="M207" s="1" t="e">
        <f>VLOOKUP(B207,Ref.!I:K,3,0)</f>
        <v>#N/A</v>
      </c>
      <c r="N207" s="1">
        <f t="shared" si="7"/>
        <v>0</v>
      </c>
    </row>
    <row r="208" spans="1:14" x14ac:dyDescent="0.25">
      <c r="A208"/>
      <c r="B208"/>
      <c r="C208"/>
      <c r="D208"/>
      <c r="E208"/>
      <c r="F208"/>
      <c r="G208"/>
      <c r="H208"/>
      <c r="J208" s="68">
        <f>IFERROR(VLOOKUP(A208,mai!A:H,8,0),0)</f>
        <v>0</v>
      </c>
      <c r="K208" s="70">
        <f t="shared" si="6"/>
        <v>0</v>
      </c>
      <c r="M208" s="1" t="e">
        <f>VLOOKUP(B208,Ref.!I:K,3,0)</f>
        <v>#N/A</v>
      </c>
      <c r="N208" s="1">
        <f t="shared" si="7"/>
        <v>0</v>
      </c>
    </row>
    <row r="209" spans="1:14" x14ac:dyDescent="0.25">
      <c r="A209"/>
      <c r="B209"/>
      <c r="C209"/>
      <c r="D209" s="108"/>
      <c r="E209" s="108"/>
      <c r="F209" s="108"/>
      <c r="G209"/>
      <c r="H209" s="108"/>
      <c r="J209" s="68">
        <f>IFERROR(VLOOKUP(A209,mai!A:H,8,0),0)</f>
        <v>0</v>
      </c>
      <c r="K209" s="70">
        <f t="shared" si="6"/>
        <v>0</v>
      </c>
      <c r="M209" s="1" t="e">
        <f>VLOOKUP(B209,Ref.!I:K,3,0)</f>
        <v>#N/A</v>
      </c>
      <c r="N209" s="1">
        <f t="shared" si="7"/>
        <v>0</v>
      </c>
    </row>
    <row r="210" spans="1:14" x14ac:dyDescent="0.25">
      <c r="A210"/>
      <c r="B210"/>
      <c r="C210"/>
      <c r="D210" s="108"/>
      <c r="E210" s="108"/>
      <c r="F210"/>
      <c r="G210" s="108"/>
      <c r="H210" s="108"/>
      <c r="J210" s="68">
        <f>IFERROR(VLOOKUP(A210,mai!A:H,8,0),0)</f>
        <v>0</v>
      </c>
      <c r="K210" s="70">
        <f t="shared" si="6"/>
        <v>0</v>
      </c>
      <c r="M210" s="1" t="e">
        <f>VLOOKUP(B210,Ref.!I:K,3,0)</f>
        <v>#N/A</v>
      </c>
      <c r="N210" s="1">
        <f t="shared" si="7"/>
        <v>0</v>
      </c>
    </row>
    <row r="211" spans="1:14" x14ac:dyDescent="0.25">
      <c r="A211"/>
      <c r="B211"/>
      <c r="C211"/>
      <c r="D211" s="108"/>
      <c r="E211" s="108"/>
      <c r="F211" s="108"/>
      <c r="G211" s="108"/>
      <c r="H211" s="108"/>
      <c r="J211" s="68">
        <f>IFERROR(VLOOKUP(A211,mai!A:H,8,0),0)</f>
        <v>0</v>
      </c>
      <c r="K211" s="70">
        <f t="shared" si="6"/>
        <v>0</v>
      </c>
      <c r="M211" s="1" t="e">
        <f>VLOOKUP(B211,Ref.!I:K,3,0)</f>
        <v>#N/A</v>
      </c>
      <c r="N211" s="1">
        <f t="shared" si="7"/>
        <v>0</v>
      </c>
    </row>
    <row r="212" spans="1:14" x14ac:dyDescent="0.25">
      <c r="A212"/>
      <c r="B212"/>
      <c r="C212"/>
      <c r="D212" s="108"/>
      <c r="E212" s="108"/>
      <c r="F212" s="108"/>
      <c r="G212" s="108"/>
      <c r="H212" s="108"/>
      <c r="J212" s="68">
        <f>IFERROR(VLOOKUP(A212,mai!A:H,8,0),0)</f>
        <v>0</v>
      </c>
      <c r="K212" s="70">
        <f t="shared" si="6"/>
        <v>0</v>
      </c>
      <c r="M212" s="1" t="e">
        <f>VLOOKUP(B212,Ref.!I:K,3,0)</f>
        <v>#N/A</v>
      </c>
      <c r="N212" s="1">
        <f t="shared" si="7"/>
        <v>0</v>
      </c>
    </row>
    <row r="213" spans="1:14" x14ac:dyDescent="0.25">
      <c r="A213"/>
      <c r="B213"/>
      <c r="C213"/>
      <c r="D213"/>
      <c r="E213"/>
      <c r="F213"/>
      <c r="G213"/>
      <c r="H213"/>
      <c r="J213" s="68">
        <f>IFERROR(VLOOKUP(A213,mai!A:H,8,0),0)</f>
        <v>0</v>
      </c>
      <c r="K213" s="70">
        <f t="shared" si="6"/>
        <v>0</v>
      </c>
      <c r="M213" s="1" t="e">
        <f>VLOOKUP(B213,Ref.!I:K,3,0)</f>
        <v>#N/A</v>
      </c>
      <c r="N213" s="1">
        <f t="shared" si="7"/>
        <v>0</v>
      </c>
    </row>
    <row r="214" spans="1:14" x14ac:dyDescent="0.25">
      <c r="A214"/>
      <c r="B214"/>
      <c r="C214"/>
      <c r="D214" s="108"/>
      <c r="E214"/>
      <c r="F214" s="108"/>
      <c r="G214" s="108"/>
      <c r="H214" s="108"/>
      <c r="J214" s="68">
        <f>IFERROR(VLOOKUP(A214,mai!A:H,8,0),0)</f>
        <v>0</v>
      </c>
      <c r="K214" s="70">
        <f t="shared" si="6"/>
        <v>0</v>
      </c>
      <c r="M214" s="1" t="e">
        <f>VLOOKUP(B214,Ref.!I:K,3,0)</f>
        <v>#N/A</v>
      </c>
      <c r="N214" s="1">
        <f t="shared" si="7"/>
        <v>0</v>
      </c>
    </row>
    <row r="215" spans="1:14" x14ac:dyDescent="0.25">
      <c r="A215"/>
      <c r="B215"/>
      <c r="C215"/>
      <c r="D215" s="108"/>
      <c r="E215" s="108"/>
      <c r="F215" s="108"/>
      <c r="G215"/>
      <c r="H215" s="108"/>
      <c r="J215" s="68">
        <f>IFERROR(VLOOKUP(A215,mai!A:H,8,0),0)</f>
        <v>0</v>
      </c>
      <c r="K215" s="70">
        <f t="shared" si="6"/>
        <v>0</v>
      </c>
      <c r="M215" s="1" t="e">
        <f>VLOOKUP(B215,Ref.!I:K,3,0)</f>
        <v>#N/A</v>
      </c>
      <c r="N215" s="1">
        <f t="shared" si="7"/>
        <v>0</v>
      </c>
    </row>
    <row r="216" spans="1:14" x14ac:dyDescent="0.25">
      <c r="A216"/>
      <c r="B216"/>
      <c r="C216"/>
      <c r="D216" s="108"/>
      <c r="E216" s="108"/>
      <c r="F216" s="108"/>
      <c r="G216"/>
      <c r="H216" s="108"/>
      <c r="J216" s="68">
        <f>IFERROR(VLOOKUP(A216,mai!A:H,8,0),0)</f>
        <v>0</v>
      </c>
      <c r="K216" s="70">
        <f t="shared" si="6"/>
        <v>0</v>
      </c>
      <c r="M216" s="1" t="e">
        <f>VLOOKUP(B216,Ref.!I:K,3,0)</f>
        <v>#N/A</v>
      </c>
      <c r="N216" s="1">
        <f t="shared" si="7"/>
        <v>0</v>
      </c>
    </row>
    <row r="217" spans="1:14" x14ac:dyDescent="0.25">
      <c r="A217"/>
      <c r="B217"/>
      <c r="C217"/>
      <c r="D217"/>
      <c r="E217"/>
      <c r="F217"/>
      <c r="G217"/>
      <c r="H217" s="108"/>
      <c r="J217" s="68">
        <f>IFERROR(VLOOKUP(A217,mai!A:H,8,0),0)</f>
        <v>0</v>
      </c>
      <c r="K217" s="70">
        <f t="shared" si="6"/>
        <v>0</v>
      </c>
      <c r="M217" s="1" t="e">
        <f>VLOOKUP(B217,Ref.!I:K,3,0)</f>
        <v>#N/A</v>
      </c>
      <c r="N217" s="1">
        <f t="shared" si="7"/>
        <v>0</v>
      </c>
    </row>
    <row r="218" spans="1:14" x14ac:dyDescent="0.25">
      <c r="A218"/>
      <c r="B218"/>
      <c r="C218"/>
      <c r="D218" s="108"/>
      <c r="E218"/>
      <c r="F218"/>
      <c r="G218"/>
      <c r="H218" s="108"/>
      <c r="J218" s="68">
        <f>IFERROR(VLOOKUP(A218,mai!A:H,8,0),0)</f>
        <v>0</v>
      </c>
      <c r="K218" s="70">
        <f t="shared" si="6"/>
        <v>0</v>
      </c>
      <c r="M218" s="1" t="e">
        <f>VLOOKUP(B218,Ref.!I:K,3,0)</f>
        <v>#N/A</v>
      </c>
      <c r="N218" s="1">
        <f t="shared" si="7"/>
        <v>0</v>
      </c>
    </row>
    <row r="219" spans="1:14" x14ac:dyDescent="0.25">
      <c r="A219"/>
      <c r="B219"/>
      <c r="C219"/>
      <c r="D219" s="108"/>
      <c r="E219"/>
      <c r="F219" s="108"/>
      <c r="G219" s="108"/>
      <c r="H219" s="108"/>
      <c r="J219" s="68">
        <f>IFERROR(VLOOKUP(A219,mai!A:H,8,0),0)</f>
        <v>0</v>
      </c>
      <c r="K219" s="70">
        <f t="shared" si="6"/>
        <v>0</v>
      </c>
      <c r="M219" s="1" t="e">
        <f>VLOOKUP(B219,Ref.!I:K,3,0)</f>
        <v>#N/A</v>
      </c>
      <c r="N219" s="1">
        <f t="shared" si="7"/>
        <v>0</v>
      </c>
    </row>
    <row r="220" spans="1:14" x14ac:dyDescent="0.25">
      <c r="A220"/>
      <c r="B220"/>
      <c r="C220"/>
      <c r="D220"/>
      <c r="E220"/>
      <c r="F220"/>
      <c r="G220"/>
      <c r="H220"/>
      <c r="J220" s="68">
        <f>IFERROR(VLOOKUP(A220,mai!A:H,8,0),0)</f>
        <v>0</v>
      </c>
      <c r="K220" s="70">
        <f t="shared" si="6"/>
        <v>0</v>
      </c>
      <c r="M220" s="1" t="e">
        <f>VLOOKUP(B220,Ref.!I:K,3,0)</f>
        <v>#N/A</v>
      </c>
      <c r="N220" s="1">
        <f t="shared" si="7"/>
        <v>0</v>
      </c>
    </row>
    <row r="221" spans="1:14" x14ac:dyDescent="0.25">
      <c r="A221"/>
      <c r="B221"/>
      <c r="C221"/>
      <c r="D221" s="108"/>
      <c r="E221"/>
      <c r="F221"/>
      <c r="G221"/>
      <c r="H221" s="108"/>
      <c r="J221" s="68">
        <f>IFERROR(VLOOKUP(A221,mai!A:H,8,0),0)</f>
        <v>0</v>
      </c>
      <c r="K221" s="70">
        <f t="shared" si="6"/>
        <v>0</v>
      </c>
      <c r="M221" s="1" t="e">
        <f>VLOOKUP(B221,Ref.!I:K,3,0)</f>
        <v>#N/A</v>
      </c>
      <c r="N221" s="1">
        <f t="shared" si="7"/>
        <v>0</v>
      </c>
    </row>
    <row r="222" spans="1:14" x14ac:dyDescent="0.25">
      <c r="A222"/>
      <c r="B222"/>
      <c r="C222"/>
      <c r="D222"/>
      <c r="E222"/>
      <c r="F222"/>
      <c r="G222"/>
      <c r="H222"/>
      <c r="J222" s="68">
        <f>IFERROR(VLOOKUP(A222,mai!A:H,8,0),0)</f>
        <v>0</v>
      </c>
      <c r="K222" s="70">
        <f t="shared" si="6"/>
        <v>0</v>
      </c>
      <c r="M222" s="1" t="e">
        <f>VLOOKUP(B222,Ref.!I:K,3,0)</f>
        <v>#N/A</v>
      </c>
      <c r="N222" s="1">
        <f t="shared" si="7"/>
        <v>0</v>
      </c>
    </row>
    <row r="223" spans="1:14" x14ac:dyDescent="0.25">
      <c r="A223"/>
      <c r="B223"/>
      <c r="C223"/>
      <c r="D223" s="108"/>
      <c r="E223"/>
      <c r="F223"/>
      <c r="G223"/>
      <c r="H223" s="108"/>
      <c r="J223" s="68">
        <f>IFERROR(VLOOKUP(A223,mai!A:H,8,0),0)</f>
        <v>0</v>
      </c>
      <c r="K223" s="70">
        <f t="shared" si="6"/>
        <v>0</v>
      </c>
      <c r="M223" s="1" t="e">
        <f>VLOOKUP(B223,Ref.!I:K,3,0)</f>
        <v>#N/A</v>
      </c>
      <c r="N223" s="1">
        <f t="shared" si="7"/>
        <v>0</v>
      </c>
    </row>
    <row r="224" spans="1:14" x14ac:dyDescent="0.25">
      <c r="A224"/>
      <c r="B224"/>
      <c r="C224"/>
      <c r="D224"/>
      <c r="E224"/>
      <c r="F224"/>
      <c r="G224"/>
      <c r="H224"/>
      <c r="J224" s="68">
        <f>IFERROR(VLOOKUP(A224,mai!A:H,8,0),0)</f>
        <v>0</v>
      </c>
      <c r="K224" s="70">
        <f t="shared" si="6"/>
        <v>0</v>
      </c>
      <c r="M224" s="1" t="e">
        <f>VLOOKUP(B224,Ref.!I:K,3,0)</f>
        <v>#N/A</v>
      </c>
      <c r="N224" s="1">
        <f t="shared" si="7"/>
        <v>0</v>
      </c>
    </row>
    <row r="225" spans="1:14" x14ac:dyDescent="0.25">
      <c r="A225"/>
      <c r="B225"/>
      <c r="C225"/>
      <c r="D225" s="108"/>
      <c r="E225" s="108"/>
      <c r="F225" s="108"/>
      <c r="G225" s="108"/>
      <c r="H225" s="108"/>
      <c r="J225" s="68">
        <f>IFERROR(VLOOKUP(A225,mai!A:H,8,0),0)</f>
        <v>0</v>
      </c>
      <c r="K225" s="70">
        <f t="shared" si="6"/>
        <v>0</v>
      </c>
      <c r="M225" s="1" t="e">
        <f>VLOOKUP(B225,Ref.!I:K,3,0)</f>
        <v>#N/A</v>
      </c>
      <c r="N225" s="1">
        <f t="shared" si="7"/>
        <v>0</v>
      </c>
    </row>
    <row r="226" spans="1:14" x14ac:dyDescent="0.25">
      <c r="A226"/>
      <c r="B226"/>
      <c r="C226"/>
      <c r="D226" s="108"/>
      <c r="E226" s="108"/>
      <c r="F226" s="108"/>
      <c r="G226" s="108"/>
      <c r="H226" s="108"/>
      <c r="J226" s="68">
        <f>IFERROR(VLOOKUP(A226,mai!A:H,8,0),0)</f>
        <v>0</v>
      </c>
      <c r="K226" s="70">
        <f t="shared" si="6"/>
        <v>0</v>
      </c>
      <c r="M226" s="1" t="e">
        <f>VLOOKUP(B226,Ref.!I:K,3,0)</f>
        <v>#N/A</v>
      </c>
      <c r="N226" s="1">
        <f t="shared" si="7"/>
        <v>0</v>
      </c>
    </row>
    <row r="227" spans="1:14" x14ac:dyDescent="0.25">
      <c r="A227"/>
      <c r="B227"/>
      <c r="C227"/>
      <c r="D227" s="108"/>
      <c r="E227" s="108"/>
      <c r="F227" s="108"/>
      <c r="G227"/>
      <c r="H227" s="108"/>
      <c r="J227" s="68">
        <f>IFERROR(VLOOKUP(A227,mai!A:H,8,0),0)</f>
        <v>0</v>
      </c>
      <c r="K227" s="70">
        <f t="shared" si="6"/>
        <v>0</v>
      </c>
      <c r="M227" s="1" t="e">
        <f>VLOOKUP(B227,Ref.!I:K,3,0)</f>
        <v>#N/A</v>
      </c>
      <c r="N227" s="1">
        <f t="shared" si="7"/>
        <v>0</v>
      </c>
    </row>
    <row r="228" spans="1:14" x14ac:dyDescent="0.25">
      <c r="A228"/>
      <c r="B228"/>
      <c r="C228"/>
      <c r="D228" s="108"/>
      <c r="E228"/>
      <c r="F228" s="108"/>
      <c r="G228" s="108"/>
      <c r="H228" s="108"/>
      <c r="J228" s="68">
        <f>IFERROR(VLOOKUP(A228,mai!A:H,8,0),0)</f>
        <v>0</v>
      </c>
      <c r="K228" s="70">
        <f t="shared" si="6"/>
        <v>0</v>
      </c>
      <c r="M228" s="1" t="e">
        <f>VLOOKUP(B228,Ref.!I:K,3,0)</f>
        <v>#N/A</v>
      </c>
      <c r="N228" s="1">
        <f t="shared" si="7"/>
        <v>0</v>
      </c>
    </row>
    <row r="229" spans="1:14" x14ac:dyDescent="0.25">
      <c r="A229"/>
      <c r="B229"/>
      <c r="C229"/>
      <c r="D229" s="108"/>
      <c r="E229"/>
      <c r="F229"/>
      <c r="G229"/>
      <c r="H229" s="108"/>
      <c r="J229" s="68">
        <f>IFERROR(VLOOKUP(A229,mai!A:H,8,0),0)</f>
        <v>0</v>
      </c>
      <c r="K229" s="70">
        <f t="shared" si="6"/>
        <v>0</v>
      </c>
      <c r="M229" s="1" t="e">
        <f>VLOOKUP(B229,Ref.!I:K,3,0)</f>
        <v>#N/A</v>
      </c>
      <c r="N229" s="1">
        <f t="shared" si="7"/>
        <v>0</v>
      </c>
    </row>
    <row r="230" spans="1:14" x14ac:dyDescent="0.25">
      <c r="A230"/>
      <c r="B230"/>
      <c r="C230"/>
      <c r="D230" s="108"/>
      <c r="E230"/>
      <c r="F230"/>
      <c r="G230"/>
      <c r="H230" s="108"/>
      <c r="J230" s="68">
        <f>IFERROR(VLOOKUP(A230,mai!A:H,8,0),0)</f>
        <v>0</v>
      </c>
      <c r="K230" s="70">
        <f t="shared" si="6"/>
        <v>0</v>
      </c>
      <c r="M230" s="1" t="e">
        <f>VLOOKUP(B230,Ref.!I:K,3,0)</f>
        <v>#N/A</v>
      </c>
      <c r="N230" s="1">
        <f t="shared" si="7"/>
        <v>0</v>
      </c>
    </row>
    <row r="231" spans="1:14" x14ac:dyDescent="0.25">
      <c r="A231"/>
      <c r="B231"/>
      <c r="C231"/>
      <c r="D231" s="108"/>
      <c r="E231"/>
      <c r="F231"/>
      <c r="G231"/>
      <c r="H231" s="108"/>
      <c r="J231" s="68">
        <f>IFERROR(VLOOKUP(A231,mai!A:H,8,0),0)</f>
        <v>0</v>
      </c>
      <c r="K231" s="70">
        <f t="shared" si="6"/>
        <v>0</v>
      </c>
      <c r="M231" s="1" t="e">
        <f>VLOOKUP(B231,Ref.!I:K,3,0)</f>
        <v>#N/A</v>
      </c>
      <c r="N231" s="1">
        <f t="shared" si="7"/>
        <v>0</v>
      </c>
    </row>
    <row r="232" spans="1:14" x14ac:dyDescent="0.25">
      <c r="A232"/>
      <c r="B232"/>
      <c r="C232"/>
      <c r="D232" s="108"/>
      <c r="E232" s="108"/>
      <c r="F232" s="108"/>
      <c r="G232" s="108"/>
      <c r="H232" s="108"/>
      <c r="J232" s="68">
        <f>IFERROR(VLOOKUP(A232,mai!A:H,8,0),0)</f>
        <v>0</v>
      </c>
      <c r="K232" s="70">
        <f t="shared" si="6"/>
        <v>0</v>
      </c>
      <c r="M232" s="1" t="e">
        <f>VLOOKUP(B232,Ref.!I:K,3,0)</f>
        <v>#N/A</v>
      </c>
      <c r="N232" s="1">
        <f t="shared" si="7"/>
        <v>0</v>
      </c>
    </row>
    <row r="233" spans="1:14" x14ac:dyDescent="0.25">
      <c r="A233"/>
      <c r="B233"/>
      <c r="C233"/>
      <c r="D233" s="108"/>
      <c r="E233" s="108"/>
      <c r="F233" s="108"/>
      <c r="G233" s="108"/>
      <c r="H233" s="108"/>
      <c r="J233" s="68">
        <f>IFERROR(VLOOKUP(A233,mai!A:H,8,0),0)</f>
        <v>0</v>
      </c>
      <c r="K233" s="70">
        <f t="shared" si="6"/>
        <v>0</v>
      </c>
      <c r="M233" s="1" t="e">
        <f>VLOOKUP(B233,Ref.!I:K,3,0)</f>
        <v>#N/A</v>
      </c>
      <c r="N233" s="1">
        <f t="shared" si="7"/>
        <v>0</v>
      </c>
    </row>
    <row r="234" spans="1:14" x14ac:dyDescent="0.25">
      <c r="A234"/>
      <c r="B234"/>
      <c r="C234"/>
      <c r="D234" s="108"/>
      <c r="E234"/>
      <c r="F234" s="108"/>
      <c r="G234" s="108"/>
      <c r="H234" s="108"/>
      <c r="J234" s="68">
        <f>IFERROR(VLOOKUP(A234,mai!A:H,8,0),0)</f>
        <v>0</v>
      </c>
      <c r="K234" s="70">
        <f t="shared" si="6"/>
        <v>0</v>
      </c>
      <c r="M234" s="1" t="e">
        <f>VLOOKUP(B234,Ref.!I:K,3,0)</f>
        <v>#N/A</v>
      </c>
      <c r="N234" s="1">
        <f t="shared" si="7"/>
        <v>0</v>
      </c>
    </row>
    <row r="235" spans="1:14" x14ac:dyDescent="0.25">
      <c r="A235"/>
      <c r="B235"/>
      <c r="C235"/>
      <c r="D235" s="108"/>
      <c r="E235" s="108"/>
      <c r="F235" s="108"/>
      <c r="G235" s="108"/>
      <c r="H235" s="108"/>
      <c r="J235" s="68">
        <f>IFERROR(VLOOKUP(A235,mai!A:H,8,0),0)</f>
        <v>0</v>
      </c>
      <c r="K235" s="70">
        <f t="shared" si="6"/>
        <v>0</v>
      </c>
      <c r="M235" s="1" t="e">
        <f>VLOOKUP(B235,Ref.!I:K,3,0)</f>
        <v>#N/A</v>
      </c>
      <c r="N235" s="1">
        <f t="shared" si="7"/>
        <v>0</v>
      </c>
    </row>
    <row r="236" spans="1:14" x14ac:dyDescent="0.25">
      <c r="A236"/>
      <c r="B236"/>
      <c r="C236"/>
      <c r="D236"/>
      <c r="E236"/>
      <c r="F236"/>
      <c r="G236"/>
      <c r="H236"/>
      <c r="J236" s="68">
        <f>IFERROR(VLOOKUP(A236,mai!A:H,8,0),0)</f>
        <v>0</v>
      </c>
      <c r="K236" s="70">
        <f t="shared" si="6"/>
        <v>0</v>
      </c>
      <c r="M236" s="1" t="e">
        <f>VLOOKUP(B236,Ref.!I:K,3,0)</f>
        <v>#N/A</v>
      </c>
      <c r="N236" s="1">
        <f t="shared" si="7"/>
        <v>0</v>
      </c>
    </row>
    <row r="237" spans="1:14" x14ac:dyDescent="0.25">
      <c r="A237"/>
      <c r="B237"/>
      <c r="C237"/>
      <c r="D237" s="108"/>
      <c r="E237"/>
      <c r="F237"/>
      <c r="G237"/>
      <c r="H237" s="108"/>
      <c r="J237" s="68">
        <f>IFERROR(VLOOKUP(A237,mai!A:H,8,0),0)</f>
        <v>0</v>
      </c>
      <c r="K237" s="70">
        <f t="shared" si="6"/>
        <v>0</v>
      </c>
      <c r="M237" s="1" t="e">
        <f>VLOOKUP(B237,Ref.!I:K,3,0)</f>
        <v>#N/A</v>
      </c>
      <c r="N237" s="1">
        <f t="shared" si="7"/>
        <v>0</v>
      </c>
    </row>
    <row r="238" spans="1:14" x14ac:dyDescent="0.25">
      <c r="A238"/>
      <c r="B238"/>
      <c r="C238"/>
      <c r="D238" s="108"/>
      <c r="E238" s="108"/>
      <c r="F238" s="108"/>
      <c r="G238" s="108"/>
      <c r="H238" s="108"/>
      <c r="J238" s="68">
        <f>IFERROR(VLOOKUP(A238,mai!A:H,8,0),0)</f>
        <v>0</v>
      </c>
      <c r="K238" s="70">
        <f t="shared" si="6"/>
        <v>0</v>
      </c>
      <c r="M238" s="1" t="e">
        <f>VLOOKUP(B238,Ref.!I:K,3,0)</f>
        <v>#N/A</v>
      </c>
      <c r="N238" s="1">
        <f t="shared" si="7"/>
        <v>0</v>
      </c>
    </row>
    <row r="239" spans="1:14" x14ac:dyDescent="0.25">
      <c r="A239"/>
      <c r="B239"/>
      <c r="C239"/>
      <c r="D239" s="108"/>
      <c r="E239" s="108"/>
      <c r="F239" s="108"/>
      <c r="G239" s="108"/>
      <c r="H239" s="108"/>
      <c r="J239" s="68">
        <f>IFERROR(VLOOKUP(A239,mai!A:H,8,0),0)</f>
        <v>0</v>
      </c>
      <c r="K239" s="70">
        <f t="shared" si="6"/>
        <v>0</v>
      </c>
      <c r="M239" s="1" t="e">
        <f>VLOOKUP(B239,Ref.!I:K,3,0)</f>
        <v>#N/A</v>
      </c>
      <c r="N239" s="1">
        <f t="shared" si="7"/>
        <v>0</v>
      </c>
    </row>
    <row r="240" spans="1:14" x14ac:dyDescent="0.25">
      <c r="A240"/>
      <c r="B240"/>
      <c r="C240"/>
      <c r="D240" s="108"/>
      <c r="E240" s="108"/>
      <c r="F240" s="108"/>
      <c r="G240" s="108"/>
      <c r="H240" s="108"/>
      <c r="J240" s="68">
        <f>IFERROR(VLOOKUP(A240,mai!A:H,8,0),0)</f>
        <v>0</v>
      </c>
      <c r="K240" s="70">
        <f t="shared" si="6"/>
        <v>0</v>
      </c>
      <c r="M240" s="1" t="e">
        <f>VLOOKUP(B240,Ref.!I:K,3,0)</f>
        <v>#N/A</v>
      </c>
      <c r="N240" s="1">
        <f t="shared" si="7"/>
        <v>0</v>
      </c>
    </row>
    <row r="241" spans="1:14" x14ac:dyDescent="0.25">
      <c r="A241"/>
      <c r="B241"/>
      <c r="C241"/>
      <c r="D241" s="108"/>
      <c r="E241"/>
      <c r="F241"/>
      <c r="G241"/>
      <c r="H241" s="108"/>
      <c r="J241" s="68">
        <f>IFERROR(VLOOKUP(A241,mai!A:H,8,0),0)</f>
        <v>0</v>
      </c>
      <c r="K241" s="70">
        <f t="shared" si="6"/>
        <v>0</v>
      </c>
      <c r="M241" s="1" t="e">
        <f>VLOOKUP(B241,Ref.!I:K,3,0)</f>
        <v>#N/A</v>
      </c>
      <c r="N241" s="1">
        <f t="shared" si="7"/>
        <v>0</v>
      </c>
    </row>
    <row r="242" spans="1:14" x14ac:dyDescent="0.25">
      <c r="A242"/>
      <c r="B242"/>
      <c r="C242"/>
      <c r="D242" s="108"/>
      <c r="E242"/>
      <c r="F242"/>
      <c r="G242"/>
      <c r="H242" s="108"/>
      <c r="J242" s="68">
        <f>IFERROR(VLOOKUP(A242,mai!A:H,8,0),0)</f>
        <v>0</v>
      </c>
      <c r="K242" s="70">
        <f t="shared" si="6"/>
        <v>0</v>
      </c>
      <c r="M242" s="1" t="e">
        <f>VLOOKUP(B242,Ref.!I:K,3,0)</f>
        <v>#N/A</v>
      </c>
      <c r="N242" s="1">
        <f t="shared" si="7"/>
        <v>0</v>
      </c>
    </row>
    <row r="243" spans="1:14" x14ac:dyDescent="0.25">
      <c r="A243"/>
      <c r="B243"/>
      <c r="C243"/>
      <c r="D243" s="108"/>
      <c r="E243"/>
      <c r="F243"/>
      <c r="G243"/>
      <c r="H243" s="108"/>
      <c r="J243" s="68">
        <f>IFERROR(VLOOKUP(A243,mai!A:H,8,0),0)</f>
        <v>0</v>
      </c>
      <c r="K243" s="70">
        <f t="shared" si="6"/>
        <v>0</v>
      </c>
      <c r="M243" s="1" t="e">
        <f>VLOOKUP(B243,Ref.!I:K,3,0)</f>
        <v>#N/A</v>
      </c>
      <c r="N243" s="1">
        <f t="shared" si="7"/>
        <v>0</v>
      </c>
    </row>
    <row r="244" spans="1:14" x14ac:dyDescent="0.25">
      <c r="A244"/>
      <c r="B244"/>
      <c r="C244"/>
      <c r="D244" s="108"/>
      <c r="E244"/>
      <c r="F244"/>
      <c r="G244"/>
      <c r="H244" s="108"/>
      <c r="J244" s="68">
        <f>IFERROR(VLOOKUP(A244,mai!A:H,8,0),0)</f>
        <v>0</v>
      </c>
      <c r="K244" s="70">
        <f t="shared" si="6"/>
        <v>0</v>
      </c>
      <c r="M244" s="1" t="e">
        <f>VLOOKUP(B244,Ref.!I:K,3,0)</f>
        <v>#N/A</v>
      </c>
      <c r="N244" s="1">
        <f t="shared" si="7"/>
        <v>0</v>
      </c>
    </row>
    <row r="245" spans="1:14" x14ac:dyDescent="0.25">
      <c r="A245"/>
      <c r="B245"/>
      <c r="C245"/>
      <c r="D245" s="108"/>
      <c r="E245" s="108"/>
      <c r="F245" s="108"/>
      <c r="G245" s="108"/>
      <c r="H245" s="108"/>
      <c r="J245" s="68">
        <f>IFERROR(VLOOKUP(A245,mai!A:H,8,0),0)</f>
        <v>0</v>
      </c>
      <c r="K245" s="70">
        <f t="shared" si="6"/>
        <v>0</v>
      </c>
      <c r="M245" s="1" t="e">
        <f>VLOOKUP(B245,Ref.!I:K,3,0)</f>
        <v>#N/A</v>
      </c>
      <c r="N245" s="1">
        <f t="shared" si="7"/>
        <v>0</v>
      </c>
    </row>
    <row r="246" spans="1:14" x14ac:dyDescent="0.25">
      <c r="A246"/>
      <c r="B246"/>
      <c r="C246"/>
      <c r="D246" s="108"/>
      <c r="E246"/>
      <c r="F246" s="108"/>
      <c r="G246" s="108"/>
      <c r="H246" s="108"/>
      <c r="J246" s="68">
        <f>IFERROR(VLOOKUP(A246,mai!A:H,8,0),0)</f>
        <v>0</v>
      </c>
      <c r="K246" s="70">
        <f t="shared" si="6"/>
        <v>0</v>
      </c>
      <c r="M246" s="1" t="e">
        <f>VLOOKUP(B246,Ref.!I:K,3,0)</f>
        <v>#N/A</v>
      </c>
      <c r="N246" s="1">
        <f t="shared" si="7"/>
        <v>0</v>
      </c>
    </row>
    <row r="247" spans="1:14" x14ac:dyDescent="0.25">
      <c r="A247"/>
      <c r="B247"/>
      <c r="C247"/>
      <c r="D247" s="108"/>
      <c r="E247"/>
      <c r="F247" s="108"/>
      <c r="G247" s="108"/>
      <c r="H247" s="108"/>
      <c r="J247" s="68">
        <f>IFERROR(VLOOKUP(A247,mai!A:H,8,0),0)</f>
        <v>0</v>
      </c>
      <c r="K247" s="70">
        <f t="shared" si="6"/>
        <v>0</v>
      </c>
      <c r="M247" s="1" t="e">
        <f>VLOOKUP(B247,Ref.!I:K,3,0)</f>
        <v>#N/A</v>
      </c>
      <c r="N247" s="1">
        <f t="shared" si="7"/>
        <v>0</v>
      </c>
    </row>
    <row r="248" spans="1:14" x14ac:dyDescent="0.25">
      <c r="A248"/>
      <c r="B248"/>
      <c r="C248"/>
      <c r="D248"/>
      <c r="E248"/>
      <c r="F248" s="108"/>
      <c r="G248" s="108"/>
      <c r="H248" s="108"/>
      <c r="J248" s="68">
        <f>IFERROR(VLOOKUP(A248,mai!A:H,8,0),0)</f>
        <v>0</v>
      </c>
      <c r="K248" s="70">
        <f t="shared" si="6"/>
        <v>0</v>
      </c>
      <c r="M248" s="1" t="e">
        <f>VLOOKUP(B248,Ref.!I:K,3,0)</f>
        <v>#N/A</v>
      </c>
      <c r="N248" s="1">
        <f t="shared" si="7"/>
        <v>0</v>
      </c>
    </row>
    <row r="249" spans="1:14" x14ac:dyDescent="0.25">
      <c r="A249"/>
      <c r="B249"/>
      <c r="C249"/>
      <c r="D249"/>
      <c r="E249"/>
      <c r="F249" s="108"/>
      <c r="G249" s="108"/>
      <c r="H249" s="108"/>
      <c r="J249" s="68">
        <f>IFERROR(VLOOKUP(A249,mai!A:H,8,0),0)</f>
        <v>0</v>
      </c>
      <c r="K249" s="70">
        <f t="shared" si="6"/>
        <v>0</v>
      </c>
      <c r="M249" s="1" t="e">
        <f>VLOOKUP(B249,Ref.!I:K,3,0)</f>
        <v>#N/A</v>
      </c>
      <c r="N249" s="1">
        <f t="shared" si="7"/>
        <v>0</v>
      </c>
    </row>
    <row r="250" spans="1:14" x14ac:dyDescent="0.25">
      <c r="A250"/>
      <c r="B250"/>
      <c r="C250"/>
      <c r="D250"/>
      <c r="E250"/>
      <c r="F250"/>
      <c r="G250"/>
      <c r="H250"/>
      <c r="J250" s="68">
        <f>IFERROR(VLOOKUP(A250,mai!A:H,8,0),0)</f>
        <v>0</v>
      </c>
      <c r="K250" s="70">
        <f t="shared" si="6"/>
        <v>0</v>
      </c>
      <c r="M250" s="1" t="e">
        <f>VLOOKUP(B250,Ref.!I:K,3,0)</f>
        <v>#N/A</v>
      </c>
      <c r="N250" s="1">
        <f t="shared" si="7"/>
        <v>0</v>
      </c>
    </row>
    <row r="251" spans="1:14" x14ac:dyDescent="0.25">
      <c r="A251"/>
      <c r="B251"/>
      <c r="C251"/>
      <c r="D251" s="108"/>
      <c r="E251"/>
      <c r="F251" s="108"/>
      <c r="G251" s="108"/>
      <c r="H251" s="108"/>
      <c r="J251" s="68">
        <f>IFERROR(VLOOKUP(A251,mai!A:H,8,0),0)</f>
        <v>0</v>
      </c>
      <c r="K251" s="70">
        <f t="shared" si="6"/>
        <v>0</v>
      </c>
      <c r="M251" s="1" t="e">
        <f>VLOOKUP(B251,Ref.!I:K,3,0)</f>
        <v>#N/A</v>
      </c>
      <c r="N251" s="1">
        <f t="shared" si="7"/>
        <v>0</v>
      </c>
    </row>
    <row r="252" spans="1:14" x14ac:dyDescent="0.25">
      <c r="A252"/>
      <c r="B252"/>
      <c r="C252"/>
      <c r="D252" s="108"/>
      <c r="E252"/>
      <c r="F252" s="108"/>
      <c r="G252" s="108"/>
      <c r="H252" s="108"/>
      <c r="J252" s="68">
        <f>IFERROR(VLOOKUP(A252,mai!A:H,8,0),0)</f>
        <v>0</v>
      </c>
      <c r="K252" s="70">
        <f t="shared" si="6"/>
        <v>0</v>
      </c>
      <c r="M252" s="1" t="e">
        <f>VLOOKUP(B252,Ref.!I:K,3,0)</f>
        <v>#N/A</v>
      </c>
      <c r="N252" s="1">
        <f t="shared" si="7"/>
        <v>0</v>
      </c>
    </row>
    <row r="253" spans="1:14" x14ac:dyDescent="0.25">
      <c r="A253"/>
      <c r="B253"/>
      <c r="C253"/>
      <c r="D253" s="108"/>
      <c r="E253" s="108"/>
      <c r="F253" s="108"/>
      <c r="G253" s="108"/>
      <c r="H253" s="108"/>
      <c r="J253" s="68">
        <f>IFERROR(VLOOKUP(A253,mai!A:H,8,0),0)</f>
        <v>0</v>
      </c>
      <c r="K253" s="70">
        <f t="shared" si="6"/>
        <v>0</v>
      </c>
      <c r="M253" s="1" t="e">
        <f>VLOOKUP(B253,Ref.!I:K,3,0)</f>
        <v>#N/A</v>
      </c>
      <c r="N253" s="1">
        <f t="shared" si="7"/>
        <v>0</v>
      </c>
    </row>
    <row r="254" spans="1:14" x14ac:dyDescent="0.25">
      <c r="A254"/>
      <c r="B254"/>
      <c r="C254"/>
      <c r="D254" s="108"/>
      <c r="E254" s="108"/>
      <c r="F254" s="108"/>
      <c r="G254" s="108"/>
      <c r="H254" s="108"/>
      <c r="J254" s="68">
        <f>IFERROR(VLOOKUP(A254,mai!A:H,8,0),0)</f>
        <v>0</v>
      </c>
      <c r="K254" s="70">
        <f t="shared" si="6"/>
        <v>0</v>
      </c>
      <c r="M254" s="1" t="e">
        <f>VLOOKUP(B254,Ref.!I:K,3,0)</f>
        <v>#N/A</v>
      </c>
      <c r="N254" s="1">
        <f t="shared" si="7"/>
        <v>0</v>
      </c>
    </row>
    <row r="255" spans="1:14" x14ac:dyDescent="0.25">
      <c r="A255"/>
      <c r="B255"/>
      <c r="C255"/>
      <c r="D255" s="108"/>
      <c r="E255" s="108"/>
      <c r="F255" s="108"/>
      <c r="G255" s="108"/>
      <c r="H255" s="108"/>
      <c r="J255" s="68">
        <f>IFERROR(VLOOKUP(A255,mai!A:H,8,0),0)</f>
        <v>0</v>
      </c>
      <c r="K255" s="70">
        <f t="shared" si="6"/>
        <v>0</v>
      </c>
      <c r="M255" s="1" t="e">
        <f>VLOOKUP(B255,Ref.!I:K,3,0)</f>
        <v>#N/A</v>
      </c>
      <c r="N255" s="1">
        <f t="shared" si="7"/>
        <v>0</v>
      </c>
    </row>
    <row r="256" spans="1:14" x14ac:dyDescent="0.25">
      <c r="A256"/>
      <c r="B256"/>
      <c r="C256"/>
      <c r="D256" s="108"/>
      <c r="E256" s="108"/>
      <c r="F256"/>
      <c r="G256" s="108"/>
      <c r="H256" s="108"/>
      <c r="J256" s="68">
        <f>IFERROR(VLOOKUP(A256,mai!A:H,8,0),0)</f>
        <v>0</v>
      </c>
      <c r="K256" s="70">
        <f t="shared" si="6"/>
        <v>0</v>
      </c>
      <c r="M256" s="1" t="e">
        <f>VLOOKUP(B256,Ref.!I:K,3,0)</f>
        <v>#N/A</v>
      </c>
      <c r="N256" s="1">
        <f t="shared" si="7"/>
        <v>0</v>
      </c>
    </row>
    <row r="257" spans="1:14" x14ac:dyDescent="0.25">
      <c r="A257"/>
      <c r="B257"/>
      <c r="C257"/>
      <c r="D257" s="108"/>
      <c r="E257" s="108"/>
      <c r="F257"/>
      <c r="G257" s="108"/>
      <c r="H257" s="108"/>
      <c r="J257" s="68">
        <f>IFERROR(VLOOKUP(A257,mai!A:H,8,0),0)</f>
        <v>0</v>
      </c>
      <c r="K257" s="70">
        <f t="shared" si="6"/>
        <v>0</v>
      </c>
      <c r="M257" s="1" t="e">
        <f>VLOOKUP(B257,Ref.!I:K,3,0)</f>
        <v>#N/A</v>
      </c>
      <c r="N257" s="1">
        <f t="shared" si="7"/>
        <v>0</v>
      </c>
    </row>
    <row r="258" spans="1:14" x14ac:dyDescent="0.25">
      <c r="A258"/>
      <c r="B258"/>
      <c r="C258"/>
      <c r="D258" s="108"/>
      <c r="E258" s="108"/>
      <c r="F258"/>
      <c r="G258" s="108"/>
      <c r="H258" s="108"/>
      <c r="J258" s="68">
        <f>IFERROR(VLOOKUP(A258,mai!A:H,8,0),0)</f>
        <v>0</v>
      </c>
      <c r="K258" s="70">
        <f t="shared" ref="K258:K277" si="8">D258-J258</f>
        <v>0</v>
      </c>
      <c r="M258" s="1" t="e">
        <f>VLOOKUP(B258,Ref.!I:K,3,0)</f>
        <v>#N/A</v>
      </c>
      <c r="N258" s="1">
        <f t="shared" si="7"/>
        <v>0</v>
      </c>
    </row>
    <row r="259" spans="1:14" x14ac:dyDescent="0.25">
      <c r="A259"/>
      <c r="B259"/>
      <c r="C259"/>
      <c r="D259"/>
      <c r="E259" s="108"/>
      <c r="F259" s="108"/>
      <c r="G259"/>
      <c r="H259"/>
      <c r="J259" s="68">
        <f>IFERROR(VLOOKUP(A259,mai!A:H,8,0),0)</f>
        <v>0</v>
      </c>
      <c r="K259" s="70">
        <f t="shared" si="8"/>
        <v>0</v>
      </c>
      <c r="M259" s="1" t="e">
        <f>VLOOKUP(B259,Ref.!I:K,3,0)</f>
        <v>#N/A</v>
      </c>
      <c r="N259" s="1">
        <f t="shared" ref="N259:N292" si="9">LEN(A259)</f>
        <v>0</v>
      </c>
    </row>
    <row r="260" spans="1:14" x14ac:dyDescent="0.25">
      <c r="A260"/>
      <c r="B260"/>
      <c r="C260"/>
      <c r="D260" s="108"/>
      <c r="E260" s="108"/>
      <c r="F260"/>
      <c r="G260" s="108"/>
      <c r="H260" s="108"/>
      <c r="J260" s="68">
        <f>IFERROR(VLOOKUP(A260,mai!A:H,8,0),0)</f>
        <v>0</v>
      </c>
      <c r="K260" s="70">
        <f t="shared" si="8"/>
        <v>0</v>
      </c>
      <c r="M260" s="1" t="e">
        <f>VLOOKUP(B260,Ref.!I:K,3,0)</f>
        <v>#N/A</v>
      </c>
      <c r="N260" s="1">
        <f t="shared" si="9"/>
        <v>0</v>
      </c>
    </row>
    <row r="261" spans="1:14" x14ac:dyDescent="0.25">
      <c r="A261"/>
      <c r="B261"/>
      <c r="C261"/>
      <c r="D261" s="108"/>
      <c r="E261"/>
      <c r="F261"/>
      <c r="G261"/>
      <c r="H261" s="108"/>
      <c r="J261" s="68">
        <f>IFERROR(VLOOKUP(A261,mai!A:H,8,0),0)</f>
        <v>0</v>
      </c>
      <c r="K261" s="70">
        <f t="shared" si="8"/>
        <v>0</v>
      </c>
      <c r="M261" s="1" t="e">
        <f>VLOOKUP(B261,Ref.!I:K,3,0)</f>
        <v>#N/A</v>
      </c>
      <c r="N261" s="1">
        <f t="shared" si="9"/>
        <v>0</v>
      </c>
    </row>
    <row r="262" spans="1:14" x14ac:dyDescent="0.25">
      <c r="A262"/>
      <c r="B262"/>
      <c r="C262"/>
      <c r="D262" s="108"/>
      <c r="E262" s="108"/>
      <c r="F262"/>
      <c r="G262" s="108"/>
      <c r="H262" s="108"/>
      <c r="J262" s="68">
        <f>IFERROR(VLOOKUP(A262,mai!A:H,8,0),0)</f>
        <v>0</v>
      </c>
      <c r="K262" s="70">
        <f t="shared" si="8"/>
        <v>0</v>
      </c>
      <c r="M262" s="1" t="e">
        <f>VLOOKUP(B262,Ref.!I:K,3,0)</f>
        <v>#N/A</v>
      </c>
      <c r="N262" s="1">
        <f t="shared" si="9"/>
        <v>0</v>
      </c>
    </row>
    <row r="263" spans="1:14" x14ac:dyDescent="0.25">
      <c r="A263"/>
      <c r="B263"/>
      <c r="C263"/>
      <c r="D263"/>
      <c r="E263"/>
      <c r="F263"/>
      <c r="G263"/>
      <c r="H263"/>
      <c r="J263" s="68">
        <f>IFERROR(VLOOKUP(A263,mai!A:H,8,0),0)</f>
        <v>0</v>
      </c>
      <c r="K263" s="70">
        <f t="shared" si="8"/>
        <v>0</v>
      </c>
      <c r="M263" s="1" t="e">
        <f>VLOOKUP(B263,Ref.!I:K,3,0)</f>
        <v>#N/A</v>
      </c>
      <c r="N263" s="1">
        <f t="shared" si="9"/>
        <v>0</v>
      </c>
    </row>
    <row r="264" spans="1:14" x14ac:dyDescent="0.25">
      <c r="A264"/>
      <c r="B264"/>
      <c r="C264"/>
      <c r="D264" s="108"/>
      <c r="E264" s="108"/>
      <c r="F264"/>
      <c r="G264" s="108"/>
      <c r="H264" s="108"/>
      <c r="J264" s="68">
        <f>IFERROR(VLOOKUP(A264,mai!A:H,8,0),0)</f>
        <v>0</v>
      </c>
      <c r="K264" s="70">
        <f t="shared" si="8"/>
        <v>0</v>
      </c>
      <c r="M264" s="1" t="e">
        <f>VLOOKUP(B264,Ref.!I:K,3,0)</f>
        <v>#N/A</v>
      </c>
      <c r="N264" s="1">
        <f t="shared" si="9"/>
        <v>0</v>
      </c>
    </row>
    <row r="265" spans="1:14" x14ac:dyDescent="0.25">
      <c r="A265"/>
      <c r="B265"/>
      <c r="C265"/>
      <c r="D265" s="108"/>
      <c r="E265" s="108"/>
      <c r="F265"/>
      <c r="G265" s="108"/>
      <c r="H265" s="108"/>
      <c r="J265" s="68">
        <f>IFERROR(VLOOKUP(A265,mai!A:H,8,0),0)</f>
        <v>0</v>
      </c>
      <c r="K265" s="70">
        <f t="shared" si="8"/>
        <v>0</v>
      </c>
      <c r="M265" s="1" t="e">
        <f>VLOOKUP(B265,Ref.!I:K,3,0)</f>
        <v>#N/A</v>
      </c>
      <c r="N265" s="1">
        <f t="shared" si="9"/>
        <v>0</v>
      </c>
    </row>
    <row r="266" spans="1:14" x14ac:dyDescent="0.25">
      <c r="A266"/>
      <c r="B266"/>
      <c r="C266"/>
      <c r="D266" s="108"/>
      <c r="E266" s="108"/>
      <c r="F266"/>
      <c r="G266" s="108"/>
      <c r="H266" s="108"/>
      <c r="J266" s="68">
        <f>IFERROR(VLOOKUP(A266,mai!A:H,8,0),0)</f>
        <v>0</v>
      </c>
      <c r="K266" s="70">
        <f t="shared" si="8"/>
        <v>0</v>
      </c>
      <c r="M266" s="1" t="e">
        <f>VLOOKUP(B266,Ref.!I:K,3,0)</f>
        <v>#N/A</v>
      </c>
      <c r="N266" s="1">
        <f t="shared" si="9"/>
        <v>0</v>
      </c>
    </row>
    <row r="267" spans="1:14" x14ac:dyDescent="0.25">
      <c r="A267"/>
      <c r="B267"/>
      <c r="C267"/>
      <c r="D267" s="108"/>
      <c r="E267"/>
      <c r="F267"/>
      <c r="G267"/>
      <c r="H267" s="108"/>
      <c r="J267" s="68">
        <f>IFERROR(VLOOKUP(A267,mai!A:H,8,0),0)</f>
        <v>0</v>
      </c>
      <c r="K267" s="70">
        <f t="shared" si="8"/>
        <v>0</v>
      </c>
      <c r="M267" s="1" t="e">
        <f>VLOOKUP(B267,Ref.!I:K,3,0)</f>
        <v>#N/A</v>
      </c>
      <c r="N267" s="1">
        <f t="shared" si="9"/>
        <v>0</v>
      </c>
    </row>
    <row r="268" spans="1:14" x14ac:dyDescent="0.25">
      <c r="A268"/>
      <c r="B268"/>
      <c r="C268"/>
      <c r="D268" s="108"/>
      <c r="E268"/>
      <c r="F268"/>
      <c r="G268"/>
      <c r="H268" s="108"/>
      <c r="J268" s="68">
        <f>IFERROR(VLOOKUP(A268,mai!A:H,8,0),0)</f>
        <v>0</v>
      </c>
      <c r="K268" s="70">
        <f t="shared" si="8"/>
        <v>0</v>
      </c>
      <c r="M268" s="1" t="e">
        <f>VLOOKUP(B268,Ref.!I:K,3,0)</f>
        <v>#N/A</v>
      </c>
      <c r="N268" s="1">
        <f t="shared" si="9"/>
        <v>0</v>
      </c>
    </row>
    <row r="269" spans="1:14" x14ac:dyDescent="0.25">
      <c r="A269"/>
      <c r="B269"/>
      <c r="C269"/>
      <c r="D269"/>
      <c r="E269"/>
      <c r="F269"/>
      <c r="G269"/>
      <c r="H269"/>
      <c r="J269" s="68">
        <f>IFERROR(VLOOKUP(A269,mai!A:H,8,0),0)</f>
        <v>0</v>
      </c>
      <c r="K269" s="70">
        <f t="shared" si="8"/>
        <v>0</v>
      </c>
      <c r="M269" s="1" t="e">
        <f>VLOOKUP(B269,Ref.!I:K,3,0)</f>
        <v>#N/A</v>
      </c>
      <c r="N269" s="1">
        <f t="shared" si="9"/>
        <v>0</v>
      </c>
    </row>
    <row r="270" spans="1:14" x14ac:dyDescent="0.25">
      <c r="A270"/>
      <c r="B270"/>
      <c r="C270"/>
      <c r="D270" s="108"/>
      <c r="E270" s="108"/>
      <c r="F270"/>
      <c r="G270" s="108"/>
      <c r="H270" s="108"/>
      <c r="J270" s="68">
        <f>IFERROR(VLOOKUP(A270,mai!A:H,8,0),0)</f>
        <v>0</v>
      </c>
      <c r="K270" s="70">
        <f t="shared" si="8"/>
        <v>0</v>
      </c>
      <c r="M270" s="1" t="e">
        <f>VLOOKUP(B270,Ref.!I:K,3,0)</f>
        <v>#N/A</v>
      </c>
      <c r="N270" s="1">
        <f t="shared" si="9"/>
        <v>0</v>
      </c>
    </row>
    <row r="271" spans="1:14" x14ac:dyDescent="0.25">
      <c r="A271"/>
      <c r="B271"/>
      <c r="C271"/>
      <c r="D271" s="108"/>
      <c r="E271"/>
      <c r="F271"/>
      <c r="G271"/>
      <c r="H271" s="108"/>
      <c r="J271" s="68">
        <f>IFERROR(VLOOKUP(A271,mai!A:H,8,0),0)</f>
        <v>0</v>
      </c>
      <c r="K271" s="70">
        <f t="shared" si="8"/>
        <v>0</v>
      </c>
      <c r="M271" s="1" t="e">
        <f>VLOOKUP(B271,Ref.!I:K,3,0)</f>
        <v>#N/A</v>
      </c>
      <c r="N271" s="1">
        <f t="shared" si="9"/>
        <v>0</v>
      </c>
    </row>
    <row r="272" spans="1:14" x14ac:dyDescent="0.25">
      <c r="A272"/>
      <c r="B272"/>
      <c r="C272"/>
      <c r="D272"/>
      <c r="E272"/>
      <c r="F272"/>
      <c r="G272"/>
      <c r="H272"/>
      <c r="J272" s="68">
        <f>IFERROR(VLOOKUP(A272,mai!A:H,8,0),0)</f>
        <v>0</v>
      </c>
      <c r="K272" s="70">
        <f t="shared" si="8"/>
        <v>0</v>
      </c>
      <c r="M272" s="1" t="e">
        <f>VLOOKUP(B272,Ref.!I:K,3,0)</f>
        <v>#N/A</v>
      </c>
      <c r="N272" s="1">
        <f t="shared" si="9"/>
        <v>0</v>
      </c>
    </row>
    <row r="273" spans="1:14" x14ac:dyDescent="0.25">
      <c r="A273"/>
      <c r="B273"/>
      <c r="C273"/>
      <c r="D273" s="108"/>
      <c r="E273" s="108"/>
      <c r="F273"/>
      <c r="G273" s="108"/>
      <c r="H273" s="108"/>
      <c r="J273" s="68">
        <f>IFERROR(VLOOKUP(A273,mai!A:H,8,0),0)</f>
        <v>0</v>
      </c>
      <c r="K273" s="70">
        <f t="shared" si="8"/>
        <v>0</v>
      </c>
      <c r="M273" s="1" t="e">
        <f>VLOOKUP(B273,Ref.!I:K,3,0)</f>
        <v>#N/A</v>
      </c>
      <c r="N273" s="1">
        <f t="shared" si="9"/>
        <v>0</v>
      </c>
    </row>
    <row r="274" spans="1:14" x14ac:dyDescent="0.25">
      <c r="A274"/>
      <c r="B274"/>
      <c r="C274"/>
      <c r="D274" s="108"/>
      <c r="E274" s="108"/>
      <c r="F274"/>
      <c r="G274" s="108"/>
      <c r="H274" s="108"/>
      <c r="J274" s="68">
        <f>IFERROR(VLOOKUP(A274,mai!A:H,8,0),0)</f>
        <v>0</v>
      </c>
      <c r="K274" s="70">
        <f t="shared" si="8"/>
        <v>0</v>
      </c>
      <c r="M274" s="1" t="e">
        <f>VLOOKUP(B274,Ref.!I:K,3,0)</f>
        <v>#N/A</v>
      </c>
      <c r="N274" s="1">
        <f t="shared" si="9"/>
        <v>0</v>
      </c>
    </row>
    <row r="275" spans="1:14" x14ac:dyDescent="0.25">
      <c r="A275"/>
      <c r="B275"/>
      <c r="C275"/>
      <c r="D275" s="108"/>
      <c r="E275" s="108"/>
      <c r="F275"/>
      <c r="G275" s="108"/>
      <c r="H275" s="108"/>
      <c r="J275" s="68">
        <f>IFERROR(VLOOKUP(A275,mai!A:H,8,0),0)</f>
        <v>0</v>
      </c>
      <c r="K275" s="70">
        <f t="shared" si="8"/>
        <v>0</v>
      </c>
      <c r="M275" s="1" t="e">
        <f>VLOOKUP(B275,Ref.!I:K,3,0)</f>
        <v>#N/A</v>
      </c>
      <c r="N275" s="1">
        <f t="shared" si="9"/>
        <v>0</v>
      </c>
    </row>
    <row r="276" spans="1:14" x14ac:dyDescent="0.25">
      <c r="A276"/>
      <c r="B276"/>
      <c r="C276"/>
      <c r="D276" s="108"/>
      <c r="E276"/>
      <c r="F276"/>
      <c r="G276"/>
      <c r="H276" s="108"/>
      <c r="J276" s="68">
        <f>IFERROR(VLOOKUP(A276,mai!A:H,8,0),0)</f>
        <v>0</v>
      </c>
      <c r="K276" s="70">
        <f t="shared" si="8"/>
        <v>0</v>
      </c>
      <c r="M276" s="1" t="e">
        <f>VLOOKUP(B276,Ref.!I:K,3,0)</f>
        <v>#N/A</v>
      </c>
      <c r="N276" s="1">
        <f t="shared" si="9"/>
        <v>0</v>
      </c>
    </row>
    <row r="277" spans="1:14" x14ac:dyDescent="0.25">
      <c r="A277"/>
      <c r="B277"/>
      <c r="C277"/>
      <c r="D277" s="108"/>
      <c r="E277" s="108"/>
      <c r="F277"/>
      <c r="G277" s="108"/>
      <c r="H277" s="108"/>
      <c r="J277" s="68">
        <f>IFERROR(VLOOKUP(A277,mai!A:H,8,0),0)</f>
        <v>0</v>
      </c>
      <c r="K277" s="70">
        <f t="shared" si="8"/>
        <v>0</v>
      </c>
      <c r="M277" s="1" t="e">
        <f>VLOOKUP(B277,Ref.!I:K,3,0)</f>
        <v>#N/A</v>
      </c>
      <c r="N277" s="1">
        <f t="shared" si="9"/>
        <v>0</v>
      </c>
    </row>
    <row r="278" spans="1:14" x14ac:dyDescent="0.25">
      <c r="A278"/>
      <c r="B278"/>
      <c r="C278"/>
      <c r="D278" s="108"/>
      <c r="E278"/>
      <c r="F278"/>
      <c r="G278"/>
      <c r="H278" s="108"/>
      <c r="J278" s="68">
        <f>IFERROR(VLOOKUP(A278,mai!A:H,8,0),0)</f>
        <v>0</v>
      </c>
      <c r="K278" s="70">
        <f t="shared" ref="K278:K292" si="10">D278-J278</f>
        <v>0</v>
      </c>
      <c r="M278" s="1" t="e">
        <f>VLOOKUP(B278,Ref.!I:K,3,0)</f>
        <v>#N/A</v>
      </c>
      <c r="N278" s="1">
        <f t="shared" si="9"/>
        <v>0</v>
      </c>
    </row>
    <row r="279" spans="1:14" x14ac:dyDescent="0.25">
      <c r="A279"/>
      <c r="B279"/>
      <c r="C279"/>
      <c r="D279"/>
      <c r="E279"/>
      <c r="F279"/>
      <c r="G279"/>
      <c r="H279"/>
      <c r="J279" s="68">
        <f>IFERROR(VLOOKUP(A279,mai!A:H,8,0),0)</f>
        <v>0</v>
      </c>
      <c r="K279" s="70">
        <f t="shared" si="10"/>
        <v>0</v>
      </c>
      <c r="M279" s="1" t="e">
        <f>VLOOKUP(B279,Ref.!I:K,3,0)</f>
        <v>#N/A</v>
      </c>
      <c r="N279" s="1">
        <f t="shared" si="9"/>
        <v>0</v>
      </c>
    </row>
    <row r="280" spans="1:14" x14ac:dyDescent="0.25">
      <c r="A280"/>
      <c r="B280"/>
      <c r="C280"/>
      <c r="D280"/>
      <c r="E280"/>
      <c r="F280"/>
      <c r="G280"/>
      <c r="H280"/>
      <c r="J280" s="68">
        <f>IFERROR(VLOOKUP(A280,mai!A:H,8,0),0)</f>
        <v>0</v>
      </c>
      <c r="K280" s="70">
        <f t="shared" si="10"/>
        <v>0</v>
      </c>
      <c r="M280" s="1" t="e">
        <f>VLOOKUP(B280,Ref.!I:K,3,0)</f>
        <v>#N/A</v>
      </c>
      <c r="N280" s="1">
        <f t="shared" si="9"/>
        <v>0</v>
      </c>
    </row>
    <row r="281" spans="1:14" x14ac:dyDescent="0.25">
      <c r="A281"/>
      <c r="B281"/>
      <c r="C281"/>
      <c r="D281" s="108"/>
      <c r="E281" s="108"/>
      <c r="F281"/>
      <c r="G281" s="108"/>
      <c r="H281" s="108"/>
      <c r="J281" s="68">
        <f>IFERROR(VLOOKUP(A281,mai!A:H,8,0),0)</f>
        <v>0</v>
      </c>
      <c r="K281" s="70">
        <f t="shared" si="10"/>
        <v>0</v>
      </c>
      <c r="M281" s="1" t="e">
        <f>VLOOKUP(B281,Ref.!I:K,3,0)</f>
        <v>#N/A</v>
      </c>
      <c r="N281" s="1">
        <f t="shared" si="9"/>
        <v>0</v>
      </c>
    </row>
    <row r="282" spans="1:14" x14ac:dyDescent="0.25">
      <c r="A282"/>
      <c r="B282"/>
      <c r="C282"/>
      <c r="D282" s="108"/>
      <c r="E282" s="108"/>
      <c r="F282"/>
      <c r="G282" s="108"/>
      <c r="H282" s="108"/>
      <c r="J282" s="68">
        <f>IFERROR(VLOOKUP(A282,mai!A:H,8,0),0)</f>
        <v>0</v>
      </c>
      <c r="K282" s="70">
        <f t="shared" si="10"/>
        <v>0</v>
      </c>
      <c r="M282" s="1" t="e">
        <f>VLOOKUP(B282,Ref.!I:K,3,0)</f>
        <v>#N/A</v>
      </c>
      <c r="N282" s="1">
        <f t="shared" si="9"/>
        <v>0</v>
      </c>
    </row>
    <row r="283" spans="1:14" x14ac:dyDescent="0.25">
      <c r="A283"/>
      <c r="B283"/>
      <c r="C283"/>
      <c r="D283" s="108"/>
      <c r="E283" s="108"/>
      <c r="F283"/>
      <c r="G283" s="108"/>
      <c r="H283" s="108"/>
      <c r="J283" s="68">
        <f>IFERROR(VLOOKUP(A283,mai!A:H,8,0),0)</f>
        <v>0</v>
      </c>
      <c r="K283" s="70">
        <f t="shared" si="10"/>
        <v>0</v>
      </c>
      <c r="M283" s="1" t="e">
        <f>VLOOKUP(B283,Ref.!I:K,3,0)</f>
        <v>#N/A</v>
      </c>
      <c r="N283" s="1">
        <f t="shared" si="9"/>
        <v>0</v>
      </c>
    </row>
    <row r="284" spans="1:14" x14ac:dyDescent="0.25">
      <c r="A284"/>
      <c r="B284"/>
      <c r="C284"/>
      <c r="D284" s="108"/>
      <c r="E284"/>
      <c r="F284"/>
      <c r="G284"/>
      <c r="H284" s="108"/>
      <c r="J284" s="68">
        <f>IFERROR(VLOOKUP(A284,mai!A:H,8,0),0)</f>
        <v>0</v>
      </c>
      <c r="K284" s="70">
        <f t="shared" si="10"/>
        <v>0</v>
      </c>
      <c r="M284" s="1" t="e">
        <f>VLOOKUP(B284,Ref.!I:K,3,0)</f>
        <v>#N/A</v>
      </c>
      <c r="N284" s="1">
        <f t="shared" si="9"/>
        <v>0</v>
      </c>
    </row>
    <row r="285" spans="1:14" x14ac:dyDescent="0.25">
      <c r="A285"/>
      <c r="B285"/>
      <c r="C285"/>
      <c r="D285" s="108"/>
      <c r="E285" s="108"/>
      <c r="F285"/>
      <c r="G285" s="108"/>
      <c r="H285" s="108"/>
      <c r="J285" s="68">
        <f>IFERROR(VLOOKUP(A285,mai!A:H,8,0),0)</f>
        <v>0</v>
      </c>
      <c r="K285" s="70">
        <f t="shared" si="10"/>
        <v>0</v>
      </c>
      <c r="M285" s="1" t="e">
        <f>VLOOKUP(B285,Ref.!I:K,3,0)</f>
        <v>#N/A</v>
      </c>
      <c r="N285" s="1">
        <f t="shared" si="9"/>
        <v>0</v>
      </c>
    </row>
    <row r="286" spans="1:14" x14ac:dyDescent="0.25">
      <c r="A286"/>
      <c r="B286"/>
      <c r="C286"/>
      <c r="D286"/>
      <c r="E286"/>
      <c r="F286"/>
      <c r="G286"/>
      <c r="H286"/>
      <c r="J286" s="68">
        <f>IFERROR(VLOOKUP(A286,mai!A:H,8,0),0)</f>
        <v>0</v>
      </c>
      <c r="K286" s="70">
        <f t="shared" si="10"/>
        <v>0</v>
      </c>
      <c r="M286" s="1" t="e">
        <f>VLOOKUP(B286,Ref.!I:K,3,0)</f>
        <v>#N/A</v>
      </c>
      <c r="N286" s="1">
        <f t="shared" si="9"/>
        <v>0</v>
      </c>
    </row>
    <row r="287" spans="1:14" x14ac:dyDescent="0.25">
      <c r="A287"/>
      <c r="B287"/>
      <c r="C287"/>
      <c r="D287" s="108"/>
      <c r="E287"/>
      <c r="F287"/>
      <c r="G287"/>
      <c r="H287" s="108"/>
      <c r="J287" s="68">
        <f>IFERROR(VLOOKUP(A287,mai!A:H,8,0),0)</f>
        <v>0</v>
      </c>
      <c r="K287" s="70">
        <f t="shared" si="10"/>
        <v>0</v>
      </c>
      <c r="M287" s="1" t="e">
        <f>VLOOKUP(B287,Ref.!I:K,3,0)</f>
        <v>#N/A</v>
      </c>
      <c r="N287" s="1">
        <f t="shared" si="9"/>
        <v>0</v>
      </c>
    </row>
    <row r="288" spans="1:14" x14ac:dyDescent="0.25">
      <c r="A288"/>
      <c r="B288"/>
      <c r="C288"/>
      <c r="D288" s="108"/>
      <c r="E288"/>
      <c r="F288"/>
      <c r="G288"/>
      <c r="H288" s="108"/>
      <c r="J288" s="68">
        <f>IFERROR(VLOOKUP(A288,mai!A:H,8,0),0)</f>
        <v>0</v>
      </c>
      <c r="K288" s="70">
        <f t="shared" si="10"/>
        <v>0</v>
      </c>
      <c r="M288" s="1" t="e">
        <f>VLOOKUP(B288,Ref.!I:K,3,0)</f>
        <v>#N/A</v>
      </c>
      <c r="N288" s="1">
        <f t="shared" si="9"/>
        <v>0</v>
      </c>
    </row>
    <row r="289" spans="1:14" x14ac:dyDescent="0.25">
      <c r="A289"/>
      <c r="B289"/>
      <c r="C289"/>
      <c r="D289"/>
      <c r="E289"/>
      <c r="F289"/>
      <c r="G289"/>
      <c r="H289"/>
      <c r="J289" s="68">
        <f>IFERROR(VLOOKUP(A289,mai!A:H,8,0),0)</f>
        <v>0</v>
      </c>
      <c r="K289" s="70">
        <f t="shared" si="10"/>
        <v>0</v>
      </c>
      <c r="M289" s="1" t="e">
        <f>VLOOKUP(B289,Ref.!I:K,3,0)</f>
        <v>#N/A</v>
      </c>
      <c r="N289" s="1">
        <f t="shared" si="9"/>
        <v>0</v>
      </c>
    </row>
    <row r="290" spans="1:14" x14ac:dyDescent="0.25">
      <c r="A290"/>
      <c r="B290"/>
      <c r="C290"/>
      <c r="D290" s="108"/>
      <c r="E290"/>
      <c r="F290"/>
      <c r="G290"/>
      <c r="H290" s="108"/>
      <c r="J290" s="68">
        <f>IFERROR(VLOOKUP(A290,mai!A:H,8,0),0)</f>
        <v>0</v>
      </c>
      <c r="K290" s="70">
        <f t="shared" si="10"/>
        <v>0</v>
      </c>
      <c r="M290" s="1" t="e">
        <f>VLOOKUP(B290,Ref.!I:K,3,0)</f>
        <v>#N/A</v>
      </c>
      <c r="N290" s="1">
        <f t="shared" si="9"/>
        <v>0</v>
      </c>
    </row>
    <row r="291" spans="1:14" x14ac:dyDescent="0.25">
      <c r="A291"/>
      <c r="B291"/>
      <c r="C291"/>
      <c r="D291"/>
      <c r="E291"/>
      <c r="F291"/>
      <c r="G291"/>
      <c r="H291"/>
      <c r="J291" s="68">
        <f>IFERROR(VLOOKUP(A291,mai!A:H,8,0),0)</f>
        <v>0</v>
      </c>
      <c r="K291" s="70">
        <f t="shared" si="10"/>
        <v>0</v>
      </c>
      <c r="M291" s="1" t="e">
        <f>VLOOKUP(B291,Ref.!I:K,3,0)</f>
        <v>#N/A</v>
      </c>
      <c r="N291" s="1">
        <f t="shared" si="9"/>
        <v>0</v>
      </c>
    </row>
    <row r="292" spans="1:14" x14ac:dyDescent="0.25">
      <c r="A292"/>
      <c r="B292"/>
      <c r="C292"/>
      <c r="D292"/>
      <c r="E292"/>
      <c r="F292"/>
      <c r="G292"/>
      <c r="H292"/>
      <c r="J292" s="68">
        <f>IFERROR(VLOOKUP(A292,mai!A:H,8,0),0)</f>
        <v>0</v>
      </c>
      <c r="K292" s="70">
        <f t="shared" si="10"/>
        <v>0</v>
      </c>
      <c r="M292" s="1" t="e">
        <f>VLOOKUP(B292,Ref.!I:K,3,0)</f>
        <v>#N/A</v>
      </c>
      <c r="N292" s="1">
        <f t="shared" si="9"/>
        <v>0</v>
      </c>
    </row>
    <row r="293" spans="1:14" x14ac:dyDescent="0.25">
      <c r="A293"/>
      <c r="B293"/>
      <c r="C293"/>
      <c r="D293" s="106"/>
      <c r="E293" s="106"/>
      <c r="F293" s="106"/>
      <c r="G293" s="106"/>
      <c r="H293" s="106"/>
    </row>
    <row r="294" spans="1:14" x14ac:dyDescent="0.25">
      <c r="A294"/>
      <c r="B294"/>
      <c r="C294"/>
      <c r="D294" s="106"/>
      <c r="E294" s="106"/>
      <c r="F294" s="106"/>
      <c r="G294" s="106"/>
      <c r="H294" s="106"/>
    </row>
    <row r="295" spans="1:14" x14ac:dyDescent="0.25">
      <c r="A295"/>
      <c r="B295"/>
      <c r="C295"/>
      <c r="D295" s="106"/>
      <c r="E295" s="106"/>
      <c r="F295" s="106"/>
      <c r="G295" s="106"/>
      <c r="H295" s="106"/>
    </row>
    <row r="296" spans="1:14" x14ac:dyDescent="0.25">
      <c r="A296"/>
      <c r="B296"/>
      <c r="C296"/>
      <c r="D296" s="106"/>
      <c r="E296" s="106"/>
      <c r="F296" s="106"/>
      <c r="G296" s="106"/>
      <c r="H296" s="106"/>
    </row>
    <row r="297" spans="1:14" x14ac:dyDescent="0.25">
      <c r="A297"/>
      <c r="B297"/>
      <c r="C297"/>
      <c r="D297" s="106"/>
      <c r="E297" s="106"/>
      <c r="F297" s="106"/>
      <c r="G297" s="106"/>
      <c r="H297" s="106"/>
    </row>
    <row r="298" spans="1:14" x14ac:dyDescent="0.25">
      <c r="A298"/>
      <c r="B298"/>
      <c r="C298"/>
      <c r="D298" s="106"/>
      <c r="E298" s="106"/>
      <c r="F298" s="106"/>
      <c r="G298" s="106"/>
      <c r="H298" s="106"/>
    </row>
  </sheetData>
  <autoFilter ref="A1:Y298"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8"/>
  <sheetViews>
    <sheetView workbookViewId="0">
      <pane ySplit="1" topLeftCell="A286" activePane="bottomLeft" state="frozen"/>
      <selection activeCell="A2" sqref="A2"/>
      <selection pane="bottomLeft" activeCell="A2" sqref="A2"/>
    </sheetView>
  </sheetViews>
  <sheetFormatPr defaultRowHeight="15" x14ac:dyDescent="0.25"/>
  <cols>
    <col min="1" max="1" width="15.140625" style="1" bestFit="1" customWidth="1"/>
    <col min="2" max="2" width="9.85546875" style="1" bestFit="1" customWidth="1"/>
    <col min="3" max="3" width="85" style="1" bestFit="1" customWidth="1"/>
    <col min="4" max="6" width="15.28515625" style="68" bestFit="1" customWidth="1"/>
    <col min="7" max="7" width="14.85546875" style="68" bestFit="1" customWidth="1"/>
    <col min="8" max="8" width="15.28515625" style="68" bestFit="1" customWidth="1"/>
    <col min="9" max="9" width="2" style="1" bestFit="1" customWidth="1"/>
    <col min="10" max="10" width="15.28515625" style="1" bestFit="1" customWidth="1"/>
    <col min="11" max="11" width="5.140625" style="1" bestFit="1" customWidth="1"/>
    <col min="12" max="12" width="9.140625" style="1"/>
    <col min="13" max="13" width="41" style="1" bestFit="1" customWidth="1"/>
    <col min="14" max="14" width="7" style="1" bestFit="1" customWidth="1"/>
    <col min="15" max="15" width="14.85546875" style="68" bestFit="1" customWidth="1"/>
    <col min="16" max="16384" width="9.140625" style="1"/>
  </cols>
  <sheetData>
    <row r="1" spans="1:25" s="4" customFormat="1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4" t="s">
        <v>317</v>
      </c>
      <c r="J1" s="4" t="s">
        <v>317</v>
      </c>
      <c r="K1" s="4" t="s">
        <v>317</v>
      </c>
      <c r="L1" s="4" t="s">
        <v>317</v>
      </c>
      <c r="M1" s="4" t="s">
        <v>315</v>
      </c>
      <c r="N1" s="2" t="s">
        <v>316</v>
      </c>
      <c r="O1" s="5"/>
      <c r="P1" s="4" t="s">
        <v>317</v>
      </c>
      <c r="Q1" s="4" t="s">
        <v>317</v>
      </c>
      <c r="R1" s="4" t="s">
        <v>317</v>
      </c>
      <c r="S1" s="4" t="s">
        <v>317</v>
      </c>
      <c r="T1" s="4" t="s">
        <v>317</v>
      </c>
      <c r="U1" s="4" t="s">
        <v>317</v>
      </c>
      <c r="V1" s="4" t="s">
        <v>317</v>
      </c>
      <c r="W1" s="4" t="s">
        <v>317</v>
      </c>
      <c r="X1" s="4" t="s">
        <v>317</v>
      </c>
      <c r="Y1" s="4" t="s">
        <v>317</v>
      </c>
    </row>
    <row r="2" spans="1:25" x14ac:dyDescent="0.25">
      <c r="A2"/>
      <c r="B2"/>
      <c r="C2"/>
      <c r="D2" s="108"/>
      <c r="E2" s="108"/>
      <c r="F2" s="108"/>
      <c r="G2" s="108"/>
      <c r="H2" s="108"/>
      <c r="J2" s="68">
        <f>IFERROR(VLOOKUP(A2,jun!A:H,8,0),0)</f>
        <v>0</v>
      </c>
      <c r="K2" s="70">
        <f t="shared" ref="K2:K65" si="0">D2-J2</f>
        <v>0</v>
      </c>
      <c r="M2" s="1" t="e">
        <f>VLOOKUP(B2,Ref.!I:K,3,0)</f>
        <v>#N/A</v>
      </c>
      <c r="N2" s="1">
        <f>LEN(A2)</f>
        <v>0</v>
      </c>
    </row>
    <row r="3" spans="1:25" x14ac:dyDescent="0.25">
      <c r="A3"/>
      <c r="B3"/>
      <c r="C3"/>
      <c r="D3" s="108"/>
      <c r="E3" s="108"/>
      <c r="F3" s="108"/>
      <c r="G3" s="108"/>
      <c r="H3" s="108"/>
      <c r="J3" s="68">
        <f>IFERROR(VLOOKUP(A3,jun!A:H,8,0),0)</f>
        <v>0</v>
      </c>
      <c r="K3" s="70">
        <f t="shared" si="0"/>
        <v>0</v>
      </c>
      <c r="M3" s="1" t="e">
        <f>VLOOKUP(B3,Ref.!I:K,3,0)</f>
        <v>#N/A</v>
      </c>
      <c r="N3" s="1">
        <f t="shared" ref="N3:N66" si="1">LEN(A3)</f>
        <v>0</v>
      </c>
    </row>
    <row r="4" spans="1:25" x14ac:dyDescent="0.25">
      <c r="A4"/>
      <c r="B4"/>
      <c r="C4"/>
      <c r="D4" s="108"/>
      <c r="E4" s="108"/>
      <c r="F4" s="108"/>
      <c r="G4" s="108"/>
      <c r="H4" s="108"/>
      <c r="J4" s="68">
        <f>IFERROR(VLOOKUP(A4,jun!A:H,8,0),0)</f>
        <v>0</v>
      </c>
      <c r="K4" s="70">
        <f t="shared" si="0"/>
        <v>0</v>
      </c>
      <c r="M4" s="1" t="e">
        <f>VLOOKUP(B4,Ref.!I:K,3,0)</f>
        <v>#N/A</v>
      </c>
      <c r="N4" s="1">
        <f t="shared" si="1"/>
        <v>0</v>
      </c>
    </row>
    <row r="5" spans="1:25" x14ac:dyDescent="0.25">
      <c r="A5"/>
      <c r="B5"/>
      <c r="C5"/>
      <c r="D5" s="108"/>
      <c r="E5" s="108"/>
      <c r="F5" s="108"/>
      <c r="G5" s="108"/>
      <c r="H5" s="108"/>
      <c r="J5" s="68">
        <f>IFERROR(VLOOKUP(A5,jun!A:H,8,0),0)</f>
        <v>0</v>
      </c>
      <c r="K5" s="70">
        <f t="shared" si="0"/>
        <v>0</v>
      </c>
      <c r="M5" s="1" t="e">
        <f>VLOOKUP(B5,Ref.!I:K,3,0)</f>
        <v>#N/A</v>
      </c>
      <c r="N5" s="1">
        <f t="shared" si="1"/>
        <v>0</v>
      </c>
    </row>
    <row r="6" spans="1:25" x14ac:dyDescent="0.25">
      <c r="A6"/>
      <c r="B6"/>
      <c r="C6"/>
      <c r="D6" s="108"/>
      <c r="E6" s="108"/>
      <c r="F6" s="108"/>
      <c r="G6"/>
      <c r="H6" s="108"/>
      <c r="J6" s="68">
        <f>IFERROR(VLOOKUP(A6,jun!A:H,8,0),0)</f>
        <v>0</v>
      </c>
      <c r="K6" s="70">
        <f t="shared" si="0"/>
        <v>0</v>
      </c>
      <c r="M6" s="1" t="e">
        <f>VLOOKUP(B6,Ref.!I:K,3,0)</f>
        <v>#N/A</v>
      </c>
      <c r="N6" s="1">
        <f t="shared" si="1"/>
        <v>0</v>
      </c>
    </row>
    <row r="7" spans="1:25" x14ac:dyDescent="0.25">
      <c r="A7"/>
      <c r="B7"/>
      <c r="C7"/>
      <c r="D7" s="108"/>
      <c r="E7" s="108"/>
      <c r="F7" s="108"/>
      <c r="G7"/>
      <c r="H7" s="108"/>
      <c r="J7" s="68">
        <f>IFERROR(VLOOKUP(A7,jun!A:H,8,0),0)</f>
        <v>0</v>
      </c>
      <c r="K7" s="70">
        <f t="shared" si="0"/>
        <v>0</v>
      </c>
      <c r="M7" s="1" t="e">
        <f>VLOOKUP(B7,Ref.!I:K,3,0)</f>
        <v>#N/A</v>
      </c>
      <c r="N7" s="1">
        <f t="shared" si="1"/>
        <v>0</v>
      </c>
    </row>
    <row r="8" spans="1:25" x14ac:dyDescent="0.25">
      <c r="A8"/>
      <c r="B8"/>
      <c r="C8"/>
      <c r="D8" s="108"/>
      <c r="E8" s="108"/>
      <c r="F8" s="108"/>
      <c r="G8"/>
      <c r="H8" s="108"/>
      <c r="J8" s="68">
        <f>IFERROR(VLOOKUP(A8,jun!A:H,8,0),0)</f>
        <v>0</v>
      </c>
      <c r="K8" s="70">
        <f t="shared" si="0"/>
        <v>0</v>
      </c>
      <c r="M8" s="1" t="e">
        <f>VLOOKUP(B8,Ref.!I:K,3,0)</f>
        <v>#N/A</v>
      </c>
      <c r="N8" s="1">
        <f t="shared" si="1"/>
        <v>0</v>
      </c>
    </row>
    <row r="9" spans="1:25" x14ac:dyDescent="0.25">
      <c r="A9"/>
      <c r="B9"/>
      <c r="C9"/>
      <c r="D9"/>
      <c r="E9" s="108"/>
      <c r="F9" s="108"/>
      <c r="G9"/>
      <c r="H9"/>
      <c r="J9" s="68">
        <f>IFERROR(VLOOKUP(A9,jun!A:H,8,0),0)</f>
        <v>0</v>
      </c>
      <c r="K9" s="70">
        <f t="shared" si="0"/>
        <v>0</v>
      </c>
      <c r="M9" s="1" t="e">
        <f>VLOOKUP(B9,Ref.!I:K,3,0)</f>
        <v>#N/A</v>
      </c>
      <c r="N9" s="1">
        <f t="shared" si="1"/>
        <v>0</v>
      </c>
    </row>
    <row r="10" spans="1:25" x14ac:dyDescent="0.25">
      <c r="A10"/>
      <c r="B10"/>
      <c r="C10"/>
      <c r="D10" s="108"/>
      <c r="E10" s="108"/>
      <c r="F10" s="108"/>
      <c r="G10"/>
      <c r="H10" s="108"/>
      <c r="J10" s="68">
        <f>IFERROR(VLOOKUP(A10,jun!A:H,8,0),0)</f>
        <v>0</v>
      </c>
      <c r="K10" s="70">
        <f t="shared" si="0"/>
        <v>0</v>
      </c>
      <c r="M10" s="1" t="e">
        <f>VLOOKUP(B10,Ref.!I:K,3,0)</f>
        <v>#N/A</v>
      </c>
      <c r="N10" s="1">
        <f t="shared" si="1"/>
        <v>0</v>
      </c>
    </row>
    <row r="11" spans="1:25" x14ac:dyDescent="0.25">
      <c r="A11"/>
      <c r="B11"/>
      <c r="C11"/>
      <c r="D11" s="108"/>
      <c r="E11" s="108"/>
      <c r="F11" s="108"/>
      <c r="G11" s="108"/>
      <c r="H11" s="108"/>
      <c r="J11" s="68">
        <f>IFERROR(VLOOKUP(A11,jun!A:H,8,0),0)</f>
        <v>0</v>
      </c>
      <c r="K11" s="70">
        <f t="shared" si="0"/>
        <v>0</v>
      </c>
      <c r="M11" s="1" t="e">
        <f>VLOOKUP(B11,Ref.!I:K,3,0)</f>
        <v>#N/A</v>
      </c>
      <c r="N11" s="1">
        <f t="shared" si="1"/>
        <v>0</v>
      </c>
    </row>
    <row r="12" spans="1:25" x14ac:dyDescent="0.25">
      <c r="A12"/>
      <c r="B12"/>
      <c r="C12"/>
      <c r="D12" s="108"/>
      <c r="E12" s="108"/>
      <c r="F12" s="108"/>
      <c r="G12" s="108"/>
      <c r="H12" s="108"/>
      <c r="J12" s="68">
        <f>IFERROR(VLOOKUP(A12,jun!A:H,8,0),0)</f>
        <v>0</v>
      </c>
      <c r="K12" s="70">
        <f t="shared" si="0"/>
        <v>0</v>
      </c>
      <c r="M12" s="1" t="e">
        <f>VLOOKUP(B12,Ref.!I:K,3,0)</f>
        <v>#N/A</v>
      </c>
      <c r="N12" s="1">
        <f t="shared" si="1"/>
        <v>0</v>
      </c>
    </row>
    <row r="13" spans="1:25" x14ac:dyDescent="0.25">
      <c r="A13"/>
      <c r="B13"/>
      <c r="C13"/>
      <c r="D13" s="108"/>
      <c r="E13" s="108"/>
      <c r="F13" s="108"/>
      <c r="G13" s="108"/>
      <c r="H13" s="108"/>
      <c r="J13" s="68">
        <f>IFERROR(VLOOKUP(A13,jun!A:H,8,0),0)</f>
        <v>0</v>
      </c>
      <c r="K13" s="70">
        <f t="shared" si="0"/>
        <v>0</v>
      </c>
      <c r="M13" s="1" t="e">
        <f>VLOOKUP(B13,Ref.!I:K,3,0)</f>
        <v>#N/A</v>
      </c>
      <c r="N13" s="1">
        <f t="shared" si="1"/>
        <v>0</v>
      </c>
    </row>
    <row r="14" spans="1:25" x14ac:dyDescent="0.25">
      <c r="A14"/>
      <c r="B14"/>
      <c r="C14"/>
      <c r="D14" s="108"/>
      <c r="E14" s="108"/>
      <c r="F14" s="108"/>
      <c r="G14"/>
      <c r="H14" s="108"/>
      <c r="J14" s="68">
        <f>IFERROR(VLOOKUP(A14,jun!A:H,8,0),0)</f>
        <v>0</v>
      </c>
      <c r="K14" s="70">
        <f t="shared" si="0"/>
        <v>0</v>
      </c>
      <c r="M14" s="1" t="e">
        <f>VLOOKUP(B14,Ref.!I:K,3,0)</f>
        <v>#N/A</v>
      </c>
      <c r="N14" s="1">
        <f t="shared" si="1"/>
        <v>0</v>
      </c>
    </row>
    <row r="15" spans="1:25" x14ac:dyDescent="0.25">
      <c r="A15"/>
      <c r="B15"/>
      <c r="C15"/>
      <c r="D15" s="108"/>
      <c r="E15" s="108"/>
      <c r="F15" s="108"/>
      <c r="G15" s="108"/>
      <c r="H15" s="108"/>
      <c r="J15" s="68">
        <f>IFERROR(VLOOKUP(A15,jun!A:H,8,0),0)</f>
        <v>0</v>
      </c>
      <c r="K15" s="70">
        <f t="shared" si="0"/>
        <v>0</v>
      </c>
      <c r="M15" s="1" t="e">
        <f>VLOOKUP(B15,Ref.!I:K,3,0)</f>
        <v>#N/A</v>
      </c>
      <c r="N15" s="1">
        <f t="shared" si="1"/>
        <v>0</v>
      </c>
    </row>
    <row r="16" spans="1:25" x14ac:dyDescent="0.25">
      <c r="A16"/>
      <c r="B16"/>
      <c r="C16"/>
      <c r="D16"/>
      <c r="E16" s="108"/>
      <c r="F16" s="108"/>
      <c r="G16"/>
      <c r="H16"/>
      <c r="J16" s="68">
        <f>IFERROR(VLOOKUP(A16,jun!A:H,8,0),0)</f>
        <v>0</v>
      </c>
      <c r="K16" s="70">
        <f t="shared" si="0"/>
        <v>0</v>
      </c>
      <c r="M16" s="1" t="e">
        <f>VLOOKUP(B16,Ref.!I:K,3,0)</f>
        <v>#N/A</v>
      </c>
      <c r="N16" s="1">
        <f t="shared" si="1"/>
        <v>0</v>
      </c>
    </row>
    <row r="17" spans="1:14" x14ac:dyDescent="0.25">
      <c r="A17"/>
      <c r="B17"/>
      <c r="C17"/>
      <c r="D17"/>
      <c r="E17" s="108"/>
      <c r="F17" s="108"/>
      <c r="G17"/>
      <c r="H17"/>
      <c r="J17" s="68">
        <f>IFERROR(VLOOKUP(A17,jun!A:H,8,0),0)</f>
        <v>0</v>
      </c>
      <c r="K17" s="70">
        <f t="shared" si="0"/>
        <v>0</v>
      </c>
      <c r="M17" s="1" t="e">
        <f>VLOOKUP(B17,Ref.!I:K,3,0)</f>
        <v>#N/A</v>
      </c>
      <c r="N17" s="1">
        <f t="shared" si="1"/>
        <v>0</v>
      </c>
    </row>
    <row r="18" spans="1:14" x14ac:dyDescent="0.25">
      <c r="A18"/>
      <c r="B18"/>
      <c r="C18"/>
      <c r="D18" s="108"/>
      <c r="E18" s="108"/>
      <c r="F18" s="108"/>
      <c r="G18" s="108"/>
      <c r="H18" s="108"/>
      <c r="J18" s="68">
        <f>IFERROR(VLOOKUP(A18,jun!A:H,8,0),0)</f>
        <v>0</v>
      </c>
      <c r="K18" s="70">
        <f t="shared" si="0"/>
        <v>0</v>
      </c>
      <c r="M18" s="1" t="e">
        <f>VLOOKUP(B18,Ref.!I:K,3,0)</f>
        <v>#N/A</v>
      </c>
      <c r="N18" s="1">
        <f t="shared" si="1"/>
        <v>0</v>
      </c>
    </row>
    <row r="19" spans="1:14" x14ac:dyDescent="0.25">
      <c r="A19"/>
      <c r="B19"/>
      <c r="C19"/>
      <c r="D19" s="108"/>
      <c r="E19"/>
      <c r="F19"/>
      <c r="G19"/>
      <c r="H19" s="108"/>
      <c r="J19" s="68">
        <f>IFERROR(VLOOKUP(A19,jun!A:H,8,0),0)</f>
        <v>0</v>
      </c>
      <c r="K19" s="70">
        <f t="shared" si="0"/>
        <v>0</v>
      </c>
      <c r="M19" s="1" t="e">
        <f>VLOOKUP(B19,Ref.!I:K,3,0)</f>
        <v>#N/A</v>
      </c>
      <c r="N19" s="1">
        <f t="shared" si="1"/>
        <v>0</v>
      </c>
    </row>
    <row r="20" spans="1:14" x14ac:dyDescent="0.25">
      <c r="A20"/>
      <c r="B20"/>
      <c r="C20"/>
      <c r="D20" s="108"/>
      <c r="E20" s="108"/>
      <c r="F20" s="108"/>
      <c r="G20" s="108"/>
      <c r="H20" s="108"/>
      <c r="J20" s="68">
        <f>IFERROR(VLOOKUP(A20,jun!A:H,8,0),0)</f>
        <v>0</v>
      </c>
      <c r="K20" s="70">
        <f t="shared" si="0"/>
        <v>0</v>
      </c>
      <c r="M20" s="1" t="e">
        <f>VLOOKUP(B20,Ref.!I:K,3,0)</f>
        <v>#N/A</v>
      </c>
      <c r="N20" s="1">
        <f t="shared" si="1"/>
        <v>0</v>
      </c>
    </row>
    <row r="21" spans="1:14" x14ac:dyDescent="0.25">
      <c r="A21"/>
      <c r="B21"/>
      <c r="C21"/>
      <c r="D21" s="108"/>
      <c r="E21" s="108"/>
      <c r="F21" s="108"/>
      <c r="G21"/>
      <c r="H21" s="108"/>
      <c r="J21" s="68">
        <f>IFERROR(VLOOKUP(A21,jun!A:H,8,0),0)</f>
        <v>0</v>
      </c>
      <c r="K21" s="70">
        <f t="shared" si="0"/>
        <v>0</v>
      </c>
      <c r="M21" s="1" t="e">
        <f>VLOOKUP(B21,Ref.!I:K,3,0)</f>
        <v>#N/A</v>
      </c>
      <c r="N21" s="1">
        <f t="shared" si="1"/>
        <v>0</v>
      </c>
    </row>
    <row r="22" spans="1:14" x14ac:dyDescent="0.25">
      <c r="A22"/>
      <c r="B22"/>
      <c r="C22"/>
      <c r="D22"/>
      <c r="E22" s="108"/>
      <c r="F22" s="108"/>
      <c r="G22" s="108"/>
      <c r="H22" s="108"/>
      <c r="J22" s="68">
        <f>IFERROR(VLOOKUP(A22,jun!A:H,8,0),0)</f>
        <v>0</v>
      </c>
      <c r="K22" s="70">
        <f t="shared" si="0"/>
        <v>0</v>
      </c>
      <c r="M22" s="1" t="e">
        <f>VLOOKUP(B22,Ref.!I:K,3,0)</f>
        <v>#N/A</v>
      </c>
      <c r="N22" s="1">
        <f t="shared" si="1"/>
        <v>0</v>
      </c>
    </row>
    <row r="23" spans="1:14" x14ac:dyDescent="0.25">
      <c r="A23"/>
      <c r="B23"/>
      <c r="C23"/>
      <c r="D23" s="108"/>
      <c r="E23"/>
      <c r="F23"/>
      <c r="G23"/>
      <c r="H23" s="108"/>
      <c r="J23" s="68">
        <f>IFERROR(VLOOKUP(A23,jun!A:H,8,0),0)</f>
        <v>0</v>
      </c>
      <c r="K23" s="70">
        <f t="shared" si="0"/>
        <v>0</v>
      </c>
      <c r="M23" s="1" t="e">
        <f>VLOOKUP(B23,Ref.!I:K,3,0)</f>
        <v>#N/A</v>
      </c>
      <c r="N23" s="1">
        <f t="shared" si="1"/>
        <v>0</v>
      </c>
    </row>
    <row r="24" spans="1:14" x14ac:dyDescent="0.25">
      <c r="A24"/>
      <c r="B24"/>
      <c r="C24"/>
      <c r="D24"/>
      <c r="E24" s="108"/>
      <c r="F24" s="108"/>
      <c r="G24"/>
      <c r="H24"/>
      <c r="J24" s="68">
        <f>IFERROR(VLOOKUP(A24,jun!A:H,8,0),0)</f>
        <v>0</v>
      </c>
      <c r="K24" s="70">
        <f t="shared" si="0"/>
        <v>0</v>
      </c>
      <c r="M24" s="1" t="e">
        <f>VLOOKUP(B24,Ref.!I:K,3,0)</f>
        <v>#N/A</v>
      </c>
      <c r="N24" s="1">
        <f t="shared" si="1"/>
        <v>0</v>
      </c>
    </row>
    <row r="25" spans="1:14" x14ac:dyDescent="0.25">
      <c r="A25"/>
      <c r="B25"/>
      <c r="C25"/>
      <c r="D25"/>
      <c r="E25"/>
      <c r="F25"/>
      <c r="G25"/>
      <c r="H25"/>
      <c r="J25" s="68">
        <f>IFERROR(VLOOKUP(A25,jun!A:H,8,0),0)</f>
        <v>0</v>
      </c>
      <c r="K25" s="70">
        <f t="shared" si="0"/>
        <v>0</v>
      </c>
      <c r="M25" s="1" t="e">
        <f>VLOOKUP(B25,Ref.!I:K,3,0)</f>
        <v>#N/A</v>
      </c>
      <c r="N25" s="1">
        <f t="shared" si="1"/>
        <v>0</v>
      </c>
    </row>
    <row r="26" spans="1:14" x14ac:dyDescent="0.25">
      <c r="A26"/>
      <c r="B26"/>
      <c r="C26"/>
      <c r="D26"/>
      <c r="E26"/>
      <c r="F26"/>
      <c r="G26"/>
      <c r="H26"/>
      <c r="J26" s="68">
        <f>IFERROR(VLOOKUP(A26,jun!A:H,8,0),0)</f>
        <v>0</v>
      </c>
      <c r="K26" s="70">
        <f t="shared" si="0"/>
        <v>0</v>
      </c>
      <c r="M26" s="1" t="e">
        <f>VLOOKUP(B26,Ref.!I:K,3,0)</f>
        <v>#N/A</v>
      </c>
      <c r="N26" s="1">
        <f t="shared" si="1"/>
        <v>0</v>
      </c>
    </row>
    <row r="27" spans="1:14" x14ac:dyDescent="0.25">
      <c r="A27"/>
      <c r="B27"/>
      <c r="C27"/>
      <c r="D27" s="108"/>
      <c r="E27" s="108"/>
      <c r="F27" s="108"/>
      <c r="G27"/>
      <c r="H27" s="108"/>
      <c r="J27" s="68">
        <f>IFERROR(VLOOKUP(A27,jun!A:H,8,0),0)</f>
        <v>0</v>
      </c>
      <c r="K27" s="70">
        <f t="shared" si="0"/>
        <v>0</v>
      </c>
      <c r="M27" s="1" t="e">
        <f>VLOOKUP(B27,Ref.!I:K,3,0)</f>
        <v>#N/A</v>
      </c>
      <c r="N27" s="1">
        <f t="shared" si="1"/>
        <v>0</v>
      </c>
    </row>
    <row r="28" spans="1:14" x14ac:dyDescent="0.25">
      <c r="A28"/>
      <c r="B28"/>
      <c r="C28"/>
      <c r="D28" s="108"/>
      <c r="E28" s="108"/>
      <c r="F28" s="108"/>
      <c r="G28" s="108"/>
      <c r="H28" s="108"/>
      <c r="J28" s="68">
        <f>IFERROR(VLOOKUP(A28,jun!A:H,8,0),0)</f>
        <v>0</v>
      </c>
      <c r="K28" s="70">
        <f t="shared" si="0"/>
        <v>0</v>
      </c>
      <c r="M28" s="1" t="e">
        <f>VLOOKUP(B28,Ref.!I:K,3,0)</f>
        <v>#N/A</v>
      </c>
      <c r="N28" s="1">
        <f t="shared" si="1"/>
        <v>0</v>
      </c>
    </row>
    <row r="29" spans="1:14" x14ac:dyDescent="0.25">
      <c r="A29"/>
      <c r="B29"/>
      <c r="C29"/>
      <c r="D29" s="108"/>
      <c r="E29"/>
      <c r="F29"/>
      <c r="G29"/>
      <c r="H29" s="108"/>
      <c r="J29" s="68">
        <f>IFERROR(VLOOKUP(A29,jun!A:H,8,0),0)</f>
        <v>0</v>
      </c>
      <c r="K29" s="70">
        <f t="shared" si="0"/>
        <v>0</v>
      </c>
      <c r="M29" s="1" t="e">
        <f>VLOOKUP(B29,Ref.!I:K,3,0)</f>
        <v>#N/A</v>
      </c>
      <c r="N29" s="1">
        <f t="shared" si="1"/>
        <v>0</v>
      </c>
    </row>
    <row r="30" spans="1:14" x14ac:dyDescent="0.25">
      <c r="A30"/>
      <c r="B30"/>
      <c r="C30"/>
      <c r="D30"/>
      <c r="E30"/>
      <c r="F30"/>
      <c r="G30"/>
      <c r="H30"/>
      <c r="J30" s="68">
        <f>IFERROR(VLOOKUP(A30,jun!A:H,8,0),0)</f>
        <v>0</v>
      </c>
      <c r="K30" s="70">
        <f t="shared" si="0"/>
        <v>0</v>
      </c>
      <c r="M30" s="1" t="e">
        <f>VLOOKUP(B30,Ref.!I:K,3,0)</f>
        <v>#N/A</v>
      </c>
      <c r="N30" s="1">
        <f t="shared" si="1"/>
        <v>0</v>
      </c>
    </row>
    <row r="31" spans="1:14" x14ac:dyDescent="0.25">
      <c r="A31"/>
      <c r="B31"/>
      <c r="C31"/>
      <c r="D31" s="108"/>
      <c r="E31"/>
      <c r="F31"/>
      <c r="G31"/>
      <c r="H31" s="108"/>
      <c r="J31" s="68">
        <f>IFERROR(VLOOKUP(A31,jun!A:H,8,0),0)</f>
        <v>0</v>
      </c>
      <c r="K31" s="70">
        <f t="shared" si="0"/>
        <v>0</v>
      </c>
      <c r="M31" s="1" t="e">
        <f>VLOOKUP(B31,Ref.!I:K,3,0)</f>
        <v>#N/A</v>
      </c>
      <c r="N31" s="1">
        <f t="shared" si="1"/>
        <v>0</v>
      </c>
    </row>
    <row r="32" spans="1:14" x14ac:dyDescent="0.25">
      <c r="A32"/>
      <c r="B32"/>
      <c r="C32"/>
      <c r="D32" s="108"/>
      <c r="E32" s="108"/>
      <c r="F32" s="108"/>
      <c r="G32" s="108"/>
      <c r="H32" s="108"/>
      <c r="J32" s="68">
        <f>IFERROR(VLOOKUP(A32,jun!A:H,8,0),0)</f>
        <v>0</v>
      </c>
      <c r="K32" s="70">
        <f t="shared" si="0"/>
        <v>0</v>
      </c>
      <c r="M32" s="1" t="e">
        <f>VLOOKUP(B32,Ref.!I:K,3,0)</f>
        <v>#N/A</v>
      </c>
      <c r="N32" s="1">
        <f t="shared" si="1"/>
        <v>0</v>
      </c>
    </row>
    <row r="33" spans="1:14" x14ac:dyDescent="0.25">
      <c r="A33"/>
      <c r="B33"/>
      <c r="C33"/>
      <c r="D33"/>
      <c r="E33"/>
      <c r="F33"/>
      <c r="G33"/>
      <c r="H33"/>
      <c r="J33" s="68">
        <f>IFERROR(VLOOKUP(A33,jun!A:H,8,0),0)</f>
        <v>0</v>
      </c>
      <c r="K33" s="70">
        <f t="shared" si="0"/>
        <v>0</v>
      </c>
      <c r="M33" s="1" t="e">
        <f>VLOOKUP(B33,Ref.!I:K,3,0)</f>
        <v>#N/A</v>
      </c>
      <c r="N33" s="1">
        <f t="shared" si="1"/>
        <v>0</v>
      </c>
    </row>
    <row r="34" spans="1:14" x14ac:dyDescent="0.25">
      <c r="A34"/>
      <c r="B34"/>
      <c r="C34"/>
      <c r="D34"/>
      <c r="E34"/>
      <c r="F34"/>
      <c r="G34"/>
      <c r="H34"/>
      <c r="J34" s="68">
        <f>IFERROR(VLOOKUP(A34,jun!A:H,8,0),0)</f>
        <v>0</v>
      </c>
      <c r="K34" s="70">
        <f t="shared" si="0"/>
        <v>0</v>
      </c>
      <c r="M34" s="1" t="e">
        <f>VLOOKUP(B34,Ref.!I:K,3,0)</f>
        <v>#N/A</v>
      </c>
      <c r="N34" s="1">
        <f t="shared" si="1"/>
        <v>0</v>
      </c>
    </row>
    <row r="35" spans="1:14" x14ac:dyDescent="0.25">
      <c r="A35"/>
      <c r="B35"/>
      <c r="C35"/>
      <c r="D35"/>
      <c r="E35"/>
      <c r="F35"/>
      <c r="G35"/>
      <c r="H35"/>
      <c r="J35" s="68">
        <f>IFERROR(VLOOKUP(A35,jun!A:H,8,0),0)</f>
        <v>0</v>
      </c>
      <c r="K35" s="70">
        <f t="shared" si="0"/>
        <v>0</v>
      </c>
      <c r="M35" s="1" t="e">
        <f>VLOOKUP(B35,Ref.!I:K,3,0)</f>
        <v>#N/A</v>
      </c>
      <c r="N35" s="1">
        <f t="shared" si="1"/>
        <v>0</v>
      </c>
    </row>
    <row r="36" spans="1:14" x14ac:dyDescent="0.25">
      <c r="A36"/>
      <c r="B36"/>
      <c r="C36"/>
      <c r="D36"/>
      <c r="E36"/>
      <c r="F36"/>
      <c r="G36"/>
      <c r="H36"/>
      <c r="J36" s="68">
        <f>IFERROR(VLOOKUP(A36,jun!A:H,8,0),0)</f>
        <v>0</v>
      </c>
      <c r="K36" s="70">
        <f t="shared" si="0"/>
        <v>0</v>
      </c>
      <c r="M36" s="1" t="e">
        <f>VLOOKUP(B36,Ref.!I:K,3,0)</f>
        <v>#N/A</v>
      </c>
      <c r="N36" s="1">
        <f t="shared" si="1"/>
        <v>0</v>
      </c>
    </row>
    <row r="37" spans="1:14" x14ac:dyDescent="0.25">
      <c r="A37"/>
      <c r="B37"/>
      <c r="C37"/>
      <c r="D37"/>
      <c r="E37"/>
      <c r="F37"/>
      <c r="G37"/>
      <c r="H37"/>
      <c r="J37" s="68">
        <f>IFERROR(VLOOKUP(A37,jun!A:H,8,0),0)</f>
        <v>0</v>
      </c>
      <c r="K37" s="70">
        <f t="shared" si="0"/>
        <v>0</v>
      </c>
      <c r="M37" s="1" t="e">
        <f>VLOOKUP(B37,Ref.!I:K,3,0)</f>
        <v>#N/A</v>
      </c>
      <c r="N37" s="1">
        <f t="shared" si="1"/>
        <v>0</v>
      </c>
    </row>
    <row r="38" spans="1:14" x14ac:dyDescent="0.25">
      <c r="A38"/>
      <c r="B38"/>
      <c r="C38"/>
      <c r="D38"/>
      <c r="E38"/>
      <c r="F38"/>
      <c r="G38"/>
      <c r="H38"/>
      <c r="J38" s="68">
        <f>IFERROR(VLOOKUP(A38,jun!A:H,8,0),0)</f>
        <v>0</v>
      </c>
      <c r="K38" s="70">
        <f t="shared" si="0"/>
        <v>0</v>
      </c>
      <c r="M38" s="1" t="e">
        <f>VLOOKUP(B38,Ref.!I:K,3,0)</f>
        <v>#N/A</v>
      </c>
      <c r="N38" s="1">
        <f t="shared" si="1"/>
        <v>0</v>
      </c>
    </row>
    <row r="39" spans="1:14" x14ac:dyDescent="0.25">
      <c r="A39"/>
      <c r="B39"/>
      <c r="C39"/>
      <c r="D39"/>
      <c r="E39"/>
      <c r="F39"/>
      <c r="G39"/>
      <c r="H39"/>
      <c r="J39" s="68">
        <f>IFERROR(VLOOKUP(A39,jun!A:H,8,0),0)</f>
        <v>0</v>
      </c>
      <c r="K39" s="70">
        <f t="shared" si="0"/>
        <v>0</v>
      </c>
      <c r="M39" s="1" t="e">
        <f>VLOOKUP(B39,Ref.!I:K,3,0)</f>
        <v>#N/A</v>
      </c>
      <c r="N39" s="1">
        <f t="shared" si="1"/>
        <v>0</v>
      </c>
    </row>
    <row r="40" spans="1:14" x14ac:dyDescent="0.25">
      <c r="A40"/>
      <c r="B40"/>
      <c r="C40"/>
      <c r="D40"/>
      <c r="E40"/>
      <c r="F40"/>
      <c r="G40"/>
      <c r="H40"/>
      <c r="J40" s="68">
        <f>IFERROR(VLOOKUP(A40,jun!A:H,8,0),0)</f>
        <v>0</v>
      </c>
      <c r="K40" s="70">
        <f t="shared" si="0"/>
        <v>0</v>
      </c>
      <c r="M40" s="1" t="e">
        <f>VLOOKUP(B40,Ref.!I:K,3,0)</f>
        <v>#N/A</v>
      </c>
      <c r="N40" s="1">
        <f t="shared" si="1"/>
        <v>0</v>
      </c>
    </row>
    <row r="41" spans="1:14" x14ac:dyDescent="0.25">
      <c r="A41"/>
      <c r="B41"/>
      <c r="C41"/>
      <c r="D41"/>
      <c r="E41"/>
      <c r="F41"/>
      <c r="G41"/>
      <c r="H41"/>
      <c r="J41" s="68">
        <f>IFERROR(VLOOKUP(A41,jun!A:H,8,0),0)</f>
        <v>0</v>
      </c>
      <c r="K41" s="70">
        <f t="shared" si="0"/>
        <v>0</v>
      </c>
      <c r="M41" s="1" t="e">
        <f>VLOOKUP(B41,Ref.!I:K,3,0)</f>
        <v>#N/A</v>
      </c>
      <c r="N41" s="1">
        <f t="shared" si="1"/>
        <v>0</v>
      </c>
    </row>
    <row r="42" spans="1:14" x14ac:dyDescent="0.25">
      <c r="A42"/>
      <c r="B42"/>
      <c r="C42"/>
      <c r="D42" s="108"/>
      <c r="E42" s="108"/>
      <c r="F42" s="108"/>
      <c r="G42" s="108"/>
      <c r="H42" s="108"/>
      <c r="J42" s="68">
        <f>IFERROR(VLOOKUP(A42,jun!A:H,8,0),0)</f>
        <v>0</v>
      </c>
      <c r="K42" s="70">
        <f t="shared" si="0"/>
        <v>0</v>
      </c>
      <c r="M42" s="1" t="e">
        <f>VLOOKUP(B42,Ref.!I:K,3,0)</f>
        <v>#N/A</v>
      </c>
      <c r="N42" s="1">
        <f t="shared" si="1"/>
        <v>0</v>
      </c>
    </row>
    <row r="43" spans="1:14" x14ac:dyDescent="0.25">
      <c r="A43"/>
      <c r="B43"/>
      <c r="C43"/>
      <c r="D43"/>
      <c r="E43" s="108"/>
      <c r="F43" s="108"/>
      <c r="G43"/>
      <c r="H43"/>
      <c r="J43" s="68">
        <f>IFERROR(VLOOKUP(A43,jun!A:H,8,0),0)</f>
        <v>0</v>
      </c>
      <c r="K43" s="70">
        <f t="shared" si="0"/>
        <v>0</v>
      </c>
      <c r="M43" s="1" t="e">
        <f>VLOOKUP(B43,Ref.!I:K,3,0)</f>
        <v>#N/A</v>
      </c>
      <c r="N43" s="1">
        <f t="shared" si="1"/>
        <v>0</v>
      </c>
    </row>
    <row r="44" spans="1:14" x14ac:dyDescent="0.25">
      <c r="A44"/>
      <c r="B44"/>
      <c r="C44"/>
      <c r="D44"/>
      <c r="E44"/>
      <c r="F44"/>
      <c r="G44"/>
      <c r="H44"/>
      <c r="J44" s="68">
        <f>IFERROR(VLOOKUP(A44,jun!A:H,8,0),0)</f>
        <v>0</v>
      </c>
      <c r="K44" s="70">
        <f t="shared" si="0"/>
        <v>0</v>
      </c>
      <c r="M44" s="1" t="e">
        <f>VLOOKUP(B44,Ref.!I:K,3,0)</f>
        <v>#N/A</v>
      </c>
      <c r="N44" s="1">
        <f t="shared" si="1"/>
        <v>0</v>
      </c>
    </row>
    <row r="45" spans="1:14" x14ac:dyDescent="0.25">
      <c r="A45"/>
      <c r="B45"/>
      <c r="C45"/>
      <c r="D45"/>
      <c r="E45"/>
      <c r="F45"/>
      <c r="G45"/>
      <c r="H45"/>
      <c r="J45" s="68">
        <f>IFERROR(VLOOKUP(A45,jun!A:H,8,0),0)</f>
        <v>0</v>
      </c>
      <c r="K45" s="70">
        <f t="shared" si="0"/>
        <v>0</v>
      </c>
      <c r="M45" s="1" t="e">
        <f>VLOOKUP(B45,Ref.!I:K,3,0)</f>
        <v>#N/A</v>
      </c>
      <c r="N45" s="1">
        <f t="shared" si="1"/>
        <v>0</v>
      </c>
    </row>
    <row r="46" spans="1:14" x14ac:dyDescent="0.25">
      <c r="A46"/>
      <c r="B46"/>
      <c r="C46"/>
      <c r="D46"/>
      <c r="E46" s="108"/>
      <c r="F46" s="108"/>
      <c r="G46"/>
      <c r="H46"/>
      <c r="J46" s="68">
        <f>IFERROR(VLOOKUP(A46,jun!A:H,8,0),0)</f>
        <v>0</v>
      </c>
      <c r="K46" s="70">
        <f t="shared" si="0"/>
        <v>0</v>
      </c>
      <c r="M46" s="1" t="e">
        <f>VLOOKUP(B46,Ref.!I:K,3,0)</f>
        <v>#N/A</v>
      </c>
      <c r="N46" s="1">
        <f t="shared" si="1"/>
        <v>0</v>
      </c>
    </row>
    <row r="47" spans="1:14" x14ac:dyDescent="0.25">
      <c r="A47"/>
      <c r="B47"/>
      <c r="C47"/>
      <c r="D47"/>
      <c r="E47" s="108"/>
      <c r="F47" s="108"/>
      <c r="G47"/>
      <c r="H47"/>
      <c r="J47" s="68">
        <f>IFERROR(VLOOKUP(A47,jun!A:H,8,0),0)</f>
        <v>0</v>
      </c>
      <c r="K47" s="70">
        <f t="shared" si="0"/>
        <v>0</v>
      </c>
      <c r="M47" s="1" t="e">
        <f>VLOOKUP(B47,Ref.!I:K,3,0)</f>
        <v>#N/A</v>
      </c>
      <c r="N47" s="1">
        <f t="shared" si="1"/>
        <v>0</v>
      </c>
    </row>
    <row r="48" spans="1:14" x14ac:dyDescent="0.25">
      <c r="A48"/>
      <c r="B48"/>
      <c r="C48"/>
      <c r="D48"/>
      <c r="E48" s="108"/>
      <c r="F48" s="108"/>
      <c r="G48"/>
      <c r="H48"/>
      <c r="J48" s="68">
        <f>IFERROR(VLOOKUP(A48,jun!A:H,8,0),0)</f>
        <v>0</v>
      </c>
      <c r="K48" s="70">
        <f t="shared" si="0"/>
        <v>0</v>
      </c>
      <c r="M48" s="1" t="e">
        <f>VLOOKUP(B48,Ref.!I:K,3,0)</f>
        <v>#N/A</v>
      </c>
      <c r="N48" s="1">
        <f t="shared" si="1"/>
        <v>0</v>
      </c>
    </row>
    <row r="49" spans="1:14" x14ac:dyDescent="0.25">
      <c r="A49"/>
      <c r="B49"/>
      <c r="C49"/>
      <c r="D49"/>
      <c r="E49" s="108"/>
      <c r="F49" s="108"/>
      <c r="G49"/>
      <c r="H49"/>
      <c r="J49" s="68">
        <f>IFERROR(VLOOKUP(A49,jun!A:H,8,0),0)</f>
        <v>0</v>
      </c>
      <c r="K49" s="70">
        <f t="shared" si="0"/>
        <v>0</v>
      </c>
      <c r="M49" s="1" t="e">
        <f>VLOOKUP(B49,Ref.!I:K,3,0)</f>
        <v>#N/A</v>
      </c>
      <c r="N49" s="1">
        <f t="shared" si="1"/>
        <v>0</v>
      </c>
    </row>
    <row r="50" spans="1:14" x14ac:dyDescent="0.25">
      <c r="A50"/>
      <c r="B50"/>
      <c r="C50"/>
      <c r="D50"/>
      <c r="E50"/>
      <c r="F50"/>
      <c r="G50"/>
      <c r="H50"/>
      <c r="J50" s="68">
        <f>IFERROR(VLOOKUP(A50,jun!A:H,8,0),0)</f>
        <v>0</v>
      </c>
      <c r="K50" s="70">
        <f t="shared" si="0"/>
        <v>0</v>
      </c>
      <c r="M50" s="1" t="e">
        <f>VLOOKUP(B50,Ref.!I:K,3,0)</f>
        <v>#N/A</v>
      </c>
      <c r="N50" s="1">
        <f t="shared" si="1"/>
        <v>0</v>
      </c>
    </row>
    <row r="51" spans="1:14" x14ac:dyDescent="0.25">
      <c r="A51"/>
      <c r="B51"/>
      <c r="C51"/>
      <c r="D51"/>
      <c r="E51"/>
      <c r="F51"/>
      <c r="G51"/>
      <c r="H51"/>
      <c r="J51" s="68">
        <f>IFERROR(VLOOKUP(A51,jun!A:H,8,0),0)</f>
        <v>0</v>
      </c>
      <c r="K51" s="70">
        <f t="shared" si="0"/>
        <v>0</v>
      </c>
      <c r="M51" s="1" t="e">
        <f>VLOOKUP(B51,Ref.!I:K,3,0)</f>
        <v>#N/A</v>
      </c>
      <c r="N51" s="1">
        <f t="shared" si="1"/>
        <v>0</v>
      </c>
    </row>
    <row r="52" spans="1:14" x14ac:dyDescent="0.25">
      <c r="A52"/>
      <c r="B52"/>
      <c r="C52"/>
      <c r="D52"/>
      <c r="E52" s="108"/>
      <c r="F52" s="108"/>
      <c r="G52"/>
      <c r="H52"/>
      <c r="J52" s="68">
        <f>IFERROR(VLOOKUP(A52,jun!A:H,8,0),0)</f>
        <v>0</v>
      </c>
      <c r="K52" s="70">
        <f t="shared" si="0"/>
        <v>0</v>
      </c>
      <c r="M52" s="1" t="e">
        <f>VLOOKUP(B52,Ref.!I:K,3,0)</f>
        <v>#N/A</v>
      </c>
      <c r="N52" s="1">
        <f t="shared" si="1"/>
        <v>0</v>
      </c>
    </row>
    <row r="53" spans="1:14" x14ac:dyDescent="0.25">
      <c r="A53"/>
      <c r="B53"/>
      <c r="C53"/>
      <c r="D53"/>
      <c r="E53"/>
      <c r="F53"/>
      <c r="G53"/>
      <c r="H53"/>
      <c r="J53" s="68">
        <f>IFERROR(VLOOKUP(A53,jun!A:H,8,0),0)</f>
        <v>0</v>
      </c>
      <c r="K53" s="70">
        <f t="shared" si="0"/>
        <v>0</v>
      </c>
      <c r="M53" s="1" t="e">
        <f>VLOOKUP(B53,Ref.!I:K,3,0)</f>
        <v>#N/A</v>
      </c>
      <c r="N53" s="1">
        <f t="shared" si="1"/>
        <v>0</v>
      </c>
    </row>
    <row r="54" spans="1:14" x14ac:dyDescent="0.25">
      <c r="A54"/>
      <c r="B54"/>
      <c r="C54"/>
      <c r="D54"/>
      <c r="E54"/>
      <c r="F54"/>
      <c r="G54"/>
      <c r="H54"/>
      <c r="J54" s="68">
        <f>IFERROR(VLOOKUP(A54,jun!A:H,8,0),0)</f>
        <v>0</v>
      </c>
      <c r="K54" s="70">
        <f t="shared" si="0"/>
        <v>0</v>
      </c>
      <c r="M54" s="1" t="e">
        <f>VLOOKUP(B54,Ref.!I:K,3,0)</f>
        <v>#N/A</v>
      </c>
      <c r="N54" s="1">
        <f t="shared" si="1"/>
        <v>0</v>
      </c>
    </row>
    <row r="55" spans="1:14" x14ac:dyDescent="0.25">
      <c r="A55"/>
      <c r="B55"/>
      <c r="C55"/>
      <c r="D55"/>
      <c r="E55"/>
      <c r="F55"/>
      <c r="G55"/>
      <c r="H55"/>
      <c r="J55" s="68">
        <f>IFERROR(VLOOKUP(A55,jun!A:H,8,0),0)</f>
        <v>0</v>
      </c>
      <c r="K55" s="70">
        <f t="shared" si="0"/>
        <v>0</v>
      </c>
      <c r="M55" s="1" t="e">
        <f>VLOOKUP(B55,Ref.!I:K,3,0)</f>
        <v>#N/A</v>
      </c>
      <c r="N55" s="1">
        <f t="shared" si="1"/>
        <v>0</v>
      </c>
    </row>
    <row r="56" spans="1:14" x14ac:dyDescent="0.25">
      <c r="A56"/>
      <c r="B56"/>
      <c r="C56"/>
      <c r="D56"/>
      <c r="E56"/>
      <c r="F56"/>
      <c r="G56"/>
      <c r="H56"/>
      <c r="J56" s="68">
        <f>IFERROR(VLOOKUP(A56,jun!A:H,8,0),0)</f>
        <v>0</v>
      </c>
      <c r="K56" s="70">
        <f t="shared" si="0"/>
        <v>0</v>
      </c>
      <c r="M56" s="1" t="e">
        <f>VLOOKUP(B56,Ref.!I:K,3,0)</f>
        <v>#N/A</v>
      </c>
      <c r="N56" s="1">
        <f t="shared" si="1"/>
        <v>0</v>
      </c>
    </row>
    <row r="57" spans="1:14" x14ac:dyDescent="0.25">
      <c r="A57"/>
      <c r="B57"/>
      <c r="C57"/>
      <c r="D57"/>
      <c r="E57" s="108"/>
      <c r="F57" s="108"/>
      <c r="G57"/>
      <c r="H57"/>
      <c r="J57" s="68">
        <f>IFERROR(VLOOKUP(A57,jun!A:H,8,0),0)</f>
        <v>0</v>
      </c>
      <c r="K57" s="70">
        <f t="shared" si="0"/>
        <v>0</v>
      </c>
      <c r="M57" s="1" t="e">
        <f>VLOOKUP(B57,Ref.!I:K,3,0)</f>
        <v>#N/A</v>
      </c>
      <c r="N57" s="1">
        <f t="shared" si="1"/>
        <v>0</v>
      </c>
    </row>
    <row r="58" spans="1:14" x14ac:dyDescent="0.25">
      <c r="A58"/>
      <c r="B58"/>
      <c r="C58"/>
      <c r="D58"/>
      <c r="E58"/>
      <c r="F58"/>
      <c r="G58"/>
      <c r="H58"/>
      <c r="J58" s="68">
        <f>IFERROR(VLOOKUP(A58,jun!A:H,8,0),0)</f>
        <v>0</v>
      </c>
      <c r="K58" s="70">
        <f t="shared" si="0"/>
        <v>0</v>
      </c>
      <c r="M58" s="1" t="e">
        <f>VLOOKUP(B58,Ref.!I:K,3,0)</f>
        <v>#N/A</v>
      </c>
      <c r="N58" s="1">
        <f t="shared" si="1"/>
        <v>0</v>
      </c>
    </row>
    <row r="59" spans="1:14" x14ac:dyDescent="0.25">
      <c r="A59"/>
      <c r="B59"/>
      <c r="C59"/>
      <c r="D59"/>
      <c r="E59"/>
      <c r="F59"/>
      <c r="G59"/>
      <c r="H59"/>
      <c r="J59" s="68">
        <f>IFERROR(VLOOKUP(A59,jun!A:H,8,0),0)</f>
        <v>0</v>
      </c>
      <c r="K59" s="70">
        <f t="shared" si="0"/>
        <v>0</v>
      </c>
      <c r="M59" s="1" t="e">
        <f>VLOOKUP(B59,Ref.!I:K,3,0)</f>
        <v>#N/A</v>
      </c>
      <c r="N59" s="1">
        <f t="shared" si="1"/>
        <v>0</v>
      </c>
    </row>
    <row r="60" spans="1:14" x14ac:dyDescent="0.25">
      <c r="A60"/>
      <c r="B60"/>
      <c r="C60"/>
      <c r="D60" s="108"/>
      <c r="E60" s="108"/>
      <c r="F60" s="108"/>
      <c r="G60" s="108"/>
      <c r="H60" s="108"/>
      <c r="J60" s="68">
        <f>IFERROR(VLOOKUP(A60,jun!A:H,8,0),0)</f>
        <v>0</v>
      </c>
      <c r="K60" s="70">
        <f t="shared" si="0"/>
        <v>0</v>
      </c>
      <c r="M60" s="1" t="e">
        <f>VLOOKUP(B60,Ref.!I:K,3,0)</f>
        <v>#N/A</v>
      </c>
      <c r="N60" s="1">
        <f t="shared" si="1"/>
        <v>0</v>
      </c>
    </row>
    <row r="61" spans="1:14" x14ac:dyDescent="0.25">
      <c r="A61"/>
      <c r="B61"/>
      <c r="C61"/>
      <c r="D61"/>
      <c r="E61"/>
      <c r="F61"/>
      <c r="G61"/>
      <c r="H61"/>
      <c r="J61" s="68">
        <f>IFERROR(VLOOKUP(A61,jun!A:H,8,0),0)</f>
        <v>0</v>
      </c>
      <c r="K61" s="70">
        <f t="shared" si="0"/>
        <v>0</v>
      </c>
      <c r="M61" s="1" t="e">
        <f>VLOOKUP(B61,Ref.!I:K,3,0)</f>
        <v>#N/A</v>
      </c>
      <c r="N61" s="1">
        <f t="shared" si="1"/>
        <v>0</v>
      </c>
    </row>
    <row r="62" spans="1:14" x14ac:dyDescent="0.25">
      <c r="A62"/>
      <c r="B62"/>
      <c r="C62"/>
      <c r="D62" s="108"/>
      <c r="E62" s="108"/>
      <c r="F62" s="108"/>
      <c r="G62" s="108"/>
      <c r="H62" s="108"/>
      <c r="J62" s="68">
        <f>IFERROR(VLOOKUP(A62,jun!A:H,8,0),0)</f>
        <v>0</v>
      </c>
      <c r="K62" s="70">
        <f t="shared" si="0"/>
        <v>0</v>
      </c>
      <c r="M62" s="1" t="e">
        <f>VLOOKUP(B62,Ref.!I:K,3,0)</f>
        <v>#N/A</v>
      </c>
      <c r="N62" s="1">
        <f t="shared" si="1"/>
        <v>0</v>
      </c>
    </row>
    <row r="63" spans="1:14" x14ac:dyDescent="0.25">
      <c r="A63"/>
      <c r="B63"/>
      <c r="C63"/>
      <c r="D63"/>
      <c r="E63" s="108"/>
      <c r="F63" s="108"/>
      <c r="G63"/>
      <c r="H63"/>
      <c r="J63" s="68">
        <f>IFERROR(VLOOKUP(A63,jun!A:H,8,0),0)</f>
        <v>0</v>
      </c>
      <c r="K63" s="70">
        <f t="shared" si="0"/>
        <v>0</v>
      </c>
      <c r="M63" s="1" t="e">
        <f>VLOOKUP(B63,Ref.!I:K,3,0)</f>
        <v>#N/A</v>
      </c>
      <c r="N63" s="1">
        <f t="shared" si="1"/>
        <v>0</v>
      </c>
    </row>
    <row r="64" spans="1:14" x14ac:dyDescent="0.25">
      <c r="A64"/>
      <c r="B64"/>
      <c r="C64"/>
      <c r="D64" s="108"/>
      <c r="E64"/>
      <c r="F64"/>
      <c r="G64"/>
      <c r="H64" s="108"/>
      <c r="J64" s="68">
        <f>IFERROR(VLOOKUP(A64,jun!A:H,8,0),0)</f>
        <v>0</v>
      </c>
      <c r="K64" s="70">
        <f t="shared" si="0"/>
        <v>0</v>
      </c>
      <c r="M64" s="1" t="e">
        <f>VLOOKUP(B64,Ref.!I:K,3,0)</f>
        <v>#N/A</v>
      </c>
      <c r="N64" s="1">
        <f t="shared" si="1"/>
        <v>0</v>
      </c>
    </row>
    <row r="65" spans="1:14" x14ac:dyDescent="0.25">
      <c r="A65"/>
      <c r="B65"/>
      <c r="C65"/>
      <c r="D65"/>
      <c r="E65" s="108"/>
      <c r="F65" s="108"/>
      <c r="G65"/>
      <c r="H65"/>
      <c r="J65" s="68">
        <f>IFERROR(VLOOKUP(A65,jun!A:H,8,0),0)</f>
        <v>0</v>
      </c>
      <c r="K65" s="70">
        <f t="shared" si="0"/>
        <v>0</v>
      </c>
      <c r="M65" s="1" t="e">
        <f>VLOOKUP(B65,Ref.!I:K,3,0)</f>
        <v>#N/A</v>
      </c>
      <c r="N65" s="1">
        <f t="shared" si="1"/>
        <v>0</v>
      </c>
    </row>
    <row r="66" spans="1:14" x14ac:dyDescent="0.25">
      <c r="A66"/>
      <c r="B66"/>
      <c r="C66"/>
      <c r="D66"/>
      <c r="E66"/>
      <c r="F66"/>
      <c r="G66"/>
      <c r="H66"/>
      <c r="J66" s="68">
        <f>IFERROR(VLOOKUP(A66,jun!A:H,8,0),0)</f>
        <v>0</v>
      </c>
      <c r="K66" s="70">
        <f t="shared" ref="K66:K129" si="2">D66-J66</f>
        <v>0</v>
      </c>
      <c r="M66" s="1" t="e">
        <f>VLOOKUP(B66,Ref.!I:K,3,0)</f>
        <v>#N/A</v>
      </c>
      <c r="N66" s="1">
        <f t="shared" si="1"/>
        <v>0</v>
      </c>
    </row>
    <row r="67" spans="1:14" x14ac:dyDescent="0.25">
      <c r="A67"/>
      <c r="B67"/>
      <c r="C67"/>
      <c r="D67"/>
      <c r="E67"/>
      <c r="F67"/>
      <c r="G67"/>
      <c r="H67"/>
      <c r="J67" s="68">
        <f>IFERROR(VLOOKUP(A67,jun!A:H,8,0),0)</f>
        <v>0</v>
      </c>
      <c r="K67" s="70">
        <f t="shared" si="2"/>
        <v>0</v>
      </c>
      <c r="M67" s="1" t="e">
        <f>VLOOKUP(B67,Ref.!I:K,3,0)</f>
        <v>#N/A</v>
      </c>
      <c r="N67" s="1">
        <f t="shared" ref="N67:N130" si="3">LEN(A67)</f>
        <v>0</v>
      </c>
    </row>
    <row r="68" spans="1:14" x14ac:dyDescent="0.25">
      <c r="A68"/>
      <c r="B68"/>
      <c r="C68"/>
      <c r="D68"/>
      <c r="E68"/>
      <c r="F68"/>
      <c r="G68"/>
      <c r="H68"/>
      <c r="J68" s="68">
        <f>IFERROR(VLOOKUP(A68,jun!A:H,8,0),0)</f>
        <v>0</v>
      </c>
      <c r="K68" s="70">
        <f t="shared" si="2"/>
        <v>0</v>
      </c>
      <c r="M68" s="1" t="e">
        <f>VLOOKUP(B68,Ref.!I:K,3,0)</f>
        <v>#N/A</v>
      </c>
      <c r="N68" s="1">
        <f t="shared" si="3"/>
        <v>0</v>
      </c>
    </row>
    <row r="69" spans="1:14" x14ac:dyDescent="0.25">
      <c r="A69"/>
      <c r="B69"/>
      <c r="C69"/>
      <c r="D69"/>
      <c r="E69"/>
      <c r="F69"/>
      <c r="G69"/>
      <c r="H69"/>
      <c r="J69" s="68">
        <f>IFERROR(VLOOKUP(A69,jun!A:H,8,0),0)</f>
        <v>0</v>
      </c>
      <c r="K69" s="70">
        <f t="shared" si="2"/>
        <v>0</v>
      </c>
      <c r="M69" s="1" t="e">
        <f>VLOOKUP(B69,Ref.!I:K,3,0)</f>
        <v>#N/A</v>
      </c>
      <c r="N69" s="1">
        <f t="shared" si="3"/>
        <v>0</v>
      </c>
    </row>
    <row r="70" spans="1:14" x14ac:dyDescent="0.25">
      <c r="A70"/>
      <c r="B70"/>
      <c r="C70"/>
      <c r="D70"/>
      <c r="E70"/>
      <c r="F70"/>
      <c r="G70"/>
      <c r="H70"/>
      <c r="J70" s="68">
        <f>IFERROR(VLOOKUP(A70,jun!A:H,8,0),0)</f>
        <v>0</v>
      </c>
      <c r="K70" s="70">
        <f t="shared" si="2"/>
        <v>0</v>
      </c>
      <c r="M70" s="1" t="e">
        <f>VLOOKUP(B70,Ref.!I:K,3,0)</f>
        <v>#N/A</v>
      </c>
      <c r="N70" s="1">
        <f t="shared" si="3"/>
        <v>0</v>
      </c>
    </row>
    <row r="71" spans="1:14" x14ac:dyDescent="0.25">
      <c r="A71"/>
      <c r="B71"/>
      <c r="C71"/>
      <c r="D71"/>
      <c r="E71" s="108"/>
      <c r="F71" s="108"/>
      <c r="G71"/>
      <c r="H71"/>
      <c r="J71" s="68">
        <f>IFERROR(VLOOKUP(A71,jun!A:H,8,0),0)</f>
        <v>0</v>
      </c>
      <c r="K71" s="70">
        <f t="shared" si="2"/>
        <v>0</v>
      </c>
      <c r="M71" s="1" t="e">
        <f>VLOOKUP(B71,Ref.!I:K,3,0)</f>
        <v>#N/A</v>
      </c>
      <c r="N71" s="1">
        <f t="shared" si="3"/>
        <v>0</v>
      </c>
    </row>
    <row r="72" spans="1:14" x14ac:dyDescent="0.25">
      <c r="A72"/>
      <c r="B72"/>
      <c r="C72"/>
      <c r="D72"/>
      <c r="E72"/>
      <c r="F72"/>
      <c r="G72"/>
      <c r="H72"/>
      <c r="J72" s="68">
        <f>IFERROR(VLOOKUP(A72,jun!A:H,8,0),0)</f>
        <v>0</v>
      </c>
      <c r="K72" s="70">
        <f t="shared" si="2"/>
        <v>0</v>
      </c>
      <c r="M72" s="1" t="e">
        <f>VLOOKUP(B72,Ref.!I:K,3,0)</f>
        <v>#N/A</v>
      </c>
      <c r="N72" s="1">
        <f t="shared" si="3"/>
        <v>0</v>
      </c>
    </row>
    <row r="73" spans="1:14" x14ac:dyDescent="0.25">
      <c r="A73"/>
      <c r="B73"/>
      <c r="C73"/>
      <c r="D73"/>
      <c r="E73" s="108"/>
      <c r="F73" s="108"/>
      <c r="G73"/>
      <c r="H73"/>
      <c r="J73" s="68">
        <f>IFERROR(VLOOKUP(A73,jun!A:H,8,0),0)</f>
        <v>0</v>
      </c>
      <c r="K73" s="70">
        <f t="shared" si="2"/>
        <v>0</v>
      </c>
      <c r="M73" s="1" t="e">
        <f>VLOOKUP(B73,Ref.!I:K,3,0)</f>
        <v>#N/A</v>
      </c>
      <c r="N73" s="1">
        <f t="shared" si="3"/>
        <v>0</v>
      </c>
    </row>
    <row r="74" spans="1:14" x14ac:dyDescent="0.25">
      <c r="A74"/>
      <c r="B74"/>
      <c r="C74"/>
      <c r="D74"/>
      <c r="E74"/>
      <c r="F74"/>
      <c r="G74"/>
      <c r="H74"/>
      <c r="J74" s="68">
        <f>IFERROR(VLOOKUP(A74,jun!A:H,8,0),0)</f>
        <v>0</v>
      </c>
      <c r="K74" s="70">
        <f t="shared" si="2"/>
        <v>0</v>
      </c>
      <c r="M74" s="1" t="e">
        <f>VLOOKUP(B74,Ref.!I:K,3,0)</f>
        <v>#N/A</v>
      </c>
      <c r="N74" s="1">
        <f t="shared" si="3"/>
        <v>0</v>
      </c>
    </row>
    <row r="75" spans="1:14" x14ac:dyDescent="0.25">
      <c r="A75"/>
      <c r="B75"/>
      <c r="C75"/>
      <c r="D75"/>
      <c r="E75"/>
      <c r="F75"/>
      <c r="G75"/>
      <c r="H75"/>
      <c r="J75" s="68">
        <f>IFERROR(VLOOKUP(A75,jun!A:H,8,0),0)</f>
        <v>0</v>
      </c>
      <c r="K75" s="70">
        <f t="shared" si="2"/>
        <v>0</v>
      </c>
      <c r="M75" s="1" t="e">
        <f>VLOOKUP(B75,Ref.!I:K,3,0)</f>
        <v>#N/A</v>
      </c>
      <c r="N75" s="1">
        <f t="shared" si="3"/>
        <v>0</v>
      </c>
    </row>
    <row r="76" spans="1:14" x14ac:dyDescent="0.25">
      <c r="A76"/>
      <c r="B76"/>
      <c r="C76"/>
      <c r="D76"/>
      <c r="E76" s="108"/>
      <c r="F76" s="108"/>
      <c r="G76"/>
      <c r="H76"/>
      <c r="J76" s="68">
        <f>IFERROR(VLOOKUP(A76,jun!A:H,8,0),0)</f>
        <v>0</v>
      </c>
      <c r="K76" s="70">
        <f t="shared" si="2"/>
        <v>0</v>
      </c>
      <c r="M76" s="1" t="e">
        <f>VLOOKUP(B76,Ref.!I:K,3,0)</f>
        <v>#N/A</v>
      </c>
      <c r="N76" s="1">
        <f t="shared" si="3"/>
        <v>0</v>
      </c>
    </row>
    <row r="77" spans="1:14" x14ac:dyDescent="0.25">
      <c r="A77"/>
      <c r="B77"/>
      <c r="C77"/>
      <c r="D77"/>
      <c r="E77"/>
      <c r="F77"/>
      <c r="G77"/>
      <c r="H77"/>
      <c r="J77" s="68">
        <f>IFERROR(VLOOKUP(A77,jun!A:H,8,0),0)</f>
        <v>0</v>
      </c>
      <c r="K77" s="70">
        <f t="shared" si="2"/>
        <v>0</v>
      </c>
      <c r="M77" s="1" t="e">
        <f>VLOOKUP(B77,Ref.!I:K,3,0)</f>
        <v>#N/A</v>
      </c>
      <c r="N77" s="1">
        <f t="shared" si="3"/>
        <v>0</v>
      </c>
    </row>
    <row r="78" spans="1:14" x14ac:dyDescent="0.25">
      <c r="A78"/>
      <c r="B78"/>
      <c r="C78"/>
      <c r="D78" s="108"/>
      <c r="E78" s="108"/>
      <c r="F78" s="108"/>
      <c r="G78" s="108"/>
      <c r="H78"/>
      <c r="J78" s="68">
        <f>IFERROR(VLOOKUP(A78,jun!A:H,8,0),0)</f>
        <v>0</v>
      </c>
      <c r="K78" s="70">
        <f t="shared" si="2"/>
        <v>0</v>
      </c>
      <c r="M78" s="1" t="e">
        <f>VLOOKUP(B78,Ref.!I:K,3,0)</f>
        <v>#N/A</v>
      </c>
      <c r="N78" s="1">
        <f t="shared" si="3"/>
        <v>0</v>
      </c>
    </row>
    <row r="79" spans="1:14" x14ac:dyDescent="0.25">
      <c r="A79"/>
      <c r="B79"/>
      <c r="C79"/>
      <c r="D79"/>
      <c r="E79"/>
      <c r="F79"/>
      <c r="G79"/>
      <c r="H79"/>
      <c r="J79" s="68">
        <f>IFERROR(VLOOKUP(A79,jun!A:H,8,0),0)</f>
        <v>0</v>
      </c>
      <c r="K79" s="70">
        <f t="shared" si="2"/>
        <v>0</v>
      </c>
      <c r="M79" s="1" t="e">
        <f>VLOOKUP(B79,Ref.!I:K,3,0)</f>
        <v>#N/A</v>
      </c>
      <c r="N79" s="1">
        <f t="shared" si="3"/>
        <v>0</v>
      </c>
    </row>
    <row r="80" spans="1:14" x14ac:dyDescent="0.25">
      <c r="A80"/>
      <c r="B80"/>
      <c r="C80"/>
      <c r="D80"/>
      <c r="E80" s="108"/>
      <c r="F80" s="108"/>
      <c r="G80"/>
      <c r="H80"/>
      <c r="J80" s="68">
        <f>IFERROR(VLOOKUP(A80,jun!A:H,8,0),0)</f>
        <v>0</v>
      </c>
      <c r="K80" s="70">
        <f t="shared" si="2"/>
        <v>0</v>
      </c>
      <c r="M80" s="1" t="e">
        <f>VLOOKUP(B80,Ref.!I:K,3,0)</f>
        <v>#N/A</v>
      </c>
      <c r="N80" s="1">
        <f t="shared" si="3"/>
        <v>0</v>
      </c>
    </row>
    <row r="81" spans="1:14" x14ac:dyDescent="0.25">
      <c r="A81"/>
      <c r="B81"/>
      <c r="C81"/>
      <c r="D81"/>
      <c r="E81" s="108"/>
      <c r="F81" s="108"/>
      <c r="G81"/>
      <c r="H81"/>
      <c r="J81" s="68">
        <f>IFERROR(VLOOKUP(A81,jun!A:H,8,0),0)</f>
        <v>0</v>
      </c>
      <c r="K81" s="70">
        <f t="shared" si="2"/>
        <v>0</v>
      </c>
      <c r="M81" s="1" t="e">
        <f>VLOOKUP(B81,Ref.!I:K,3,0)</f>
        <v>#N/A</v>
      </c>
      <c r="N81" s="1">
        <f t="shared" si="3"/>
        <v>0</v>
      </c>
    </row>
    <row r="82" spans="1:14" x14ac:dyDescent="0.25">
      <c r="A82"/>
      <c r="B82"/>
      <c r="C82"/>
      <c r="D82"/>
      <c r="E82" s="108"/>
      <c r="F82" s="108"/>
      <c r="G82"/>
      <c r="H82"/>
      <c r="J82" s="68">
        <f>IFERROR(VLOOKUP(A82,jun!A:H,8,0),0)</f>
        <v>0</v>
      </c>
      <c r="K82" s="70">
        <f t="shared" si="2"/>
        <v>0</v>
      </c>
      <c r="M82" s="1" t="e">
        <f>VLOOKUP(B82,Ref.!I:K,3,0)</f>
        <v>#N/A</v>
      </c>
      <c r="N82" s="1">
        <f t="shared" si="3"/>
        <v>0</v>
      </c>
    </row>
    <row r="83" spans="1:14" x14ac:dyDescent="0.25">
      <c r="A83"/>
      <c r="B83"/>
      <c r="C83"/>
      <c r="D83"/>
      <c r="E83" s="108"/>
      <c r="F83" s="108"/>
      <c r="G83"/>
      <c r="H83"/>
      <c r="J83" s="68">
        <f>IFERROR(VLOOKUP(A83,jun!A:H,8,0),0)</f>
        <v>0</v>
      </c>
      <c r="K83" s="70">
        <f t="shared" si="2"/>
        <v>0</v>
      </c>
      <c r="M83" s="1" t="e">
        <f>VLOOKUP(B83,Ref.!I:K,3,0)</f>
        <v>#N/A</v>
      </c>
      <c r="N83" s="1">
        <f t="shared" si="3"/>
        <v>0</v>
      </c>
    </row>
    <row r="84" spans="1:14" x14ac:dyDescent="0.25">
      <c r="A84"/>
      <c r="B84"/>
      <c r="C84"/>
      <c r="D84"/>
      <c r="E84" s="108"/>
      <c r="F84" s="108"/>
      <c r="G84"/>
      <c r="H84"/>
      <c r="J84" s="68">
        <f>IFERROR(VLOOKUP(A84,jun!A:H,8,0),0)</f>
        <v>0</v>
      </c>
      <c r="K84" s="70">
        <f t="shared" si="2"/>
        <v>0</v>
      </c>
      <c r="M84" s="1" t="e">
        <f>VLOOKUP(B84,Ref.!I:K,3,0)</f>
        <v>#N/A</v>
      </c>
      <c r="N84" s="1">
        <f t="shared" si="3"/>
        <v>0</v>
      </c>
    </row>
    <row r="85" spans="1:14" x14ac:dyDescent="0.25">
      <c r="A85"/>
      <c r="B85"/>
      <c r="C85"/>
      <c r="D85"/>
      <c r="E85"/>
      <c r="F85"/>
      <c r="G85"/>
      <c r="H85"/>
      <c r="J85" s="68">
        <f>IFERROR(VLOOKUP(A85,jun!A:H,8,0),0)</f>
        <v>0</v>
      </c>
      <c r="K85" s="70">
        <f t="shared" si="2"/>
        <v>0</v>
      </c>
      <c r="M85" s="1" t="e">
        <f>VLOOKUP(B85,Ref.!I:K,3,0)</f>
        <v>#N/A</v>
      </c>
      <c r="N85" s="1">
        <f t="shared" si="3"/>
        <v>0</v>
      </c>
    </row>
    <row r="86" spans="1:14" x14ac:dyDescent="0.25">
      <c r="A86"/>
      <c r="B86"/>
      <c r="C86"/>
      <c r="D86"/>
      <c r="E86" s="108"/>
      <c r="F86" s="108"/>
      <c r="G86"/>
      <c r="H86"/>
      <c r="J86" s="68">
        <f>IFERROR(VLOOKUP(A86,jun!A:H,8,0),0)</f>
        <v>0</v>
      </c>
      <c r="K86" s="70">
        <f t="shared" si="2"/>
        <v>0</v>
      </c>
      <c r="M86" s="1" t="e">
        <f>VLOOKUP(B86,Ref.!I:K,3,0)</f>
        <v>#N/A</v>
      </c>
      <c r="N86" s="1">
        <f t="shared" si="3"/>
        <v>0</v>
      </c>
    </row>
    <row r="87" spans="1:14" x14ac:dyDescent="0.25">
      <c r="A87"/>
      <c r="B87"/>
      <c r="C87"/>
      <c r="D87"/>
      <c r="E87"/>
      <c r="F87"/>
      <c r="G87"/>
      <c r="H87"/>
      <c r="J87" s="68">
        <f>IFERROR(VLOOKUP(A87,jun!A:H,8,0),0)</f>
        <v>0</v>
      </c>
      <c r="K87" s="70">
        <f t="shared" si="2"/>
        <v>0</v>
      </c>
      <c r="M87" s="1" t="e">
        <f>VLOOKUP(B87,Ref.!I:K,3,0)</f>
        <v>#N/A</v>
      </c>
      <c r="N87" s="1">
        <f t="shared" si="3"/>
        <v>0</v>
      </c>
    </row>
    <row r="88" spans="1:14" x14ac:dyDescent="0.25">
      <c r="A88"/>
      <c r="B88"/>
      <c r="C88"/>
      <c r="D88"/>
      <c r="E88"/>
      <c r="F88"/>
      <c r="G88"/>
      <c r="H88"/>
      <c r="J88" s="68">
        <f>IFERROR(VLOOKUP(A88,jun!A:H,8,0),0)</f>
        <v>0</v>
      </c>
      <c r="K88" s="70">
        <f t="shared" si="2"/>
        <v>0</v>
      </c>
      <c r="M88" s="1" t="e">
        <f>VLOOKUP(B88,Ref.!I:K,3,0)</f>
        <v>#N/A</v>
      </c>
      <c r="N88" s="1">
        <f t="shared" si="3"/>
        <v>0</v>
      </c>
    </row>
    <row r="89" spans="1:14" x14ac:dyDescent="0.25">
      <c r="A89"/>
      <c r="B89"/>
      <c r="C89"/>
      <c r="D89"/>
      <c r="E89" s="108"/>
      <c r="F89" s="108"/>
      <c r="G89"/>
      <c r="H89"/>
      <c r="J89" s="68">
        <f>IFERROR(VLOOKUP(A89,jun!A:H,8,0),0)</f>
        <v>0</v>
      </c>
      <c r="K89" s="70">
        <f t="shared" si="2"/>
        <v>0</v>
      </c>
      <c r="M89" s="1" t="e">
        <f>VLOOKUP(B89,Ref.!I:K,3,0)</f>
        <v>#N/A</v>
      </c>
      <c r="N89" s="1">
        <f t="shared" si="3"/>
        <v>0</v>
      </c>
    </row>
    <row r="90" spans="1:14" x14ac:dyDescent="0.25">
      <c r="A90"/>
      <c r="B90"/>
      <c r="C90"/>
      <c r="D90"/>
      <c r="E90" s="108"/>
      <c r="F90" s="108"/>
      <c r="G90"/>
      <c r="H90"/>
      <c r="J90" s="68">
        <f>IFERROR(VLOOKUP(A90,jun!A:H,8,0),0)</f>
        <v>0</v>
      </c>
      <c r="K90" s="70">
        <f t="shared" si="2"/>
        <v>0</v>
      </c>
      <c r="M90" s="1" t="e">
        <f>VLOOKUP(B90,Ref.!I:K,3,0)</f>
        <v>#N/A</v>
      </c>
      <c r="N90" s="1">
        <f t="shared" si="3"/>
        <v>0</v>
      </c>
    </row>
    <row r="91" spans="1:14" x14ac:dyDescent="0.25">
      <c r="A91"/>
      <c r="B91"/>
      <c r="C91"/>
      <c r="D91"/>
      <c r="E91" s="108"/>
      <c r="F91" s="108"/>
      <c r="G91"/>
      <c r="H91"/>
      <c r="J91" s="68">
        <f>IFERROR(VLOOKUP(A91,jun!A:H,8,0),0)</f>
        <v>0</v>
      </c>
      <c r="K91" s="70">
        <f t="shared" si="2"/>
        <v>0</v>
      </c>
      <c r="M91" s="1" t="e">
        <f>VLOOKUP(B91,Ref.!I:K,3,0)</f>
        <v>#N/A</v>
      </c>
      <c r="N91" s="1">
        <f t="shared" si="3"/>
        <v>0</v>
      </c>
    </row>
    <row r="92" spans="1:14" x14ac:dyDescent="0.25">
      <c r="A92"/>
      <c r="B92"/>
      <c r="C92"/>
      <c r="D92"/>
      <c r="E92" s="108"/>
      <c r="F92" s="108"/>
      <c r="G92"/>
      <c r="H92"/>
      <c r="J92" s="68">
        <f>IFERROR(VLOOKUP(A92,jun!A:H,8,0),0)</f>
        <v>0</v>
      </c>
      <c r="K92" s="70">
        <f t="shared" si="2"/>
        <v>0</v>
      </c>
      <c r="M92" s="1" t="e">
        <f>VLOOKUP(B92,Ref.!I:K,3,0)</f>
        <v>#N/A</v>
      </c>
      <c r="N92" s="1">
        <f t="shared" si="3"/>
        <v>0</v>
      </c>
    </row>
    <row r="93" spans="1:14" x14ac:dyDescent="0.25">
      <c r="A93"/>
      <c r="B93"/>
      <c r="C93"/>
      <c r="D93"/>
      <c r="E93" s="108"/>
      <c r="F93" s="108"/>
      <c r="G93"/>
      <c r="H93"/>
      <c r="J93" s="68">
        <f>IFERROR(VLOOKUP(A93,jun!A:H,8,0),0)</f>
        <v>0</v>
      </c>
      <c r="K93" s="70">
        <f t="shared" si="2"/>
        <v>0</v>
      </c>
      <c r="M93" s="1" t="e">
        <f>VLOOKUP(B93,Ref.!I:K,3,0)</f>
        <v>#N/A</v>
      </c>
      <c r="N93" s="1">
        <f t="shared" si="3"/>
        <v>0</v>
      </c>
    </row>
    <row r="94" spans="1:14" x14ac:dyDescent="0.25">
      <c r="A94"/>
      <c r="B94"/>
      <c r="C94"/>
      <c r="D94" s="108"/>
      <c r="E94" s="108"/>
      <c r="F94" s="108"/>
      <c r="G94" s="108"/>
      <c r="H94" s="108"/>
      <c r="J94" s="68">
        <f>IFERROR(VLOOKUP(A94,jun!A:H,8,0),0)</f>
        <v>0</v>
      </c>
      <c r="K94" s="70">
        <f t="shared" si="2"/>
        <v>0</v>
      </c>
      <c r="M94" s="1" t="e">
        <f>VLOOKUP(B94,Ref.!I:K,3,0)</f>
        <v>#N/A</v>
      </c>
      <c r="N94" s="1">
        <f t="shared" si="3"/>
        <v>0</v>
      </c>
    </row>
    <row r="95" spans="1:14" x14ac:dyDescent="0.25">
      <c r="A95"/>
      <c r="B95"/>
      <c r="C95"/>
      <c r="D95" s="108"/>
      <c r="E95" s="108"/>
      <c r="F95" s="108"/>
      <c r="G95" s="108"/>
      <c r="H95" s="108"/>
      <c r="J95" s="68">
        <f>IFERROR(VLOOKUP(A95,jun!A:H,8,0),0)</f>
        <v>0</v>
      </c>
      <c r="K95" s="70">
        <f t="shared" si="2"/>
        <v>0</v>
      </c>
      <c r="M95" s="1" t="e">
        <f>VLOOKUP(B95,Ref.!I:K,3,0)</f>
        <v>#N/A</v>
      </c>
      <c r="N95" s="1">
        <f t="shared" si="3"/>
        <v>0</v>
      </c>
    </row>
    <row r="96" spans="1:14" x14ac:dyDescent="0.25">
      <c r="A96"/>
      <c r="B96"/>
      <c r="C96"/>
      <c r="D96" s="108"/>
      <c r="E96" s="108"/>
      <c r="F96" s="108"/>
      <c r="G96" s="108"/>
      <c r="H96" s="108"/>
      <c r="J96" s="68">
        <f>IFERROR(VLOOKUP(A96,jun!A:H,8,0),0)</f>
        <v>0</v>
      </c>
      <c r="K96" s="70">
        <f t="shared" si="2"/>
        <v>0</v>
      </c>
      <c r="M96" s="1" t="e">
        <f>VLOOKUP(B96,Ref.!I:K,3,0)</f>
        <v>#N/A</v>
      </c>
      <c r="N96" s="1">
        <f t="shared" si="3"/>
        <v>0</v>
      </c>
    </row>
    <row r="97" spans="1:14" x14ac:dyDescent="0.25">
      <c r="A97"/>
      <c r="B97"/>
      <c r="C97"/>
      <c r="D97" s="108"/>
      <c r="E97" s="108"/>
      <c r="F97" s="108"/>
      <c r="G97" s="108"/>
      <c r="H97" s="108"/>
      <c r="J97" s="68">
        <f>IFERROR(VLOOKUP(A97,jun!A:H,8,0),0)</f>
        <v>0</v>
      </c>
      <c r="K97" s="70">
        <f t="shared" si="2"/>
        <v>0</v>
      </c>
      <c r="M97" s="1" t="e">
        <f>VLOOKUP(B97,Ref.!I:K,3,0)</f>
        <v>#N/A</v>
      </c>
      <c r="N97" s="1">
        <f t="shared" si="3"/>
        <v>0</v>
      </c>
    </row>
    <row r="98" spans="1:14" x14ac:dyDescent="0.25">
      <c r="A98"/>
      <c r="B98"/>
      <c r="C98"/>
      <c r="D98" s="108"/>
      <c r="E98" s="108"/>
      <c r="F98" s="108"/>
      <c r="G98" s="108"/>
      <c r="H98" s="108"/>
      <c r="J98" s="68">
        <f>IFERROR(VLOOKUP(A98,jun!A:H,8,0),0)</f>
        <v>0</v>
      </c>
      <c r="K98" s="70">
        <f t="shared" si="2"/>
        <v>0</v>
      </c>
      <c r="M98" s="1" t="e">
        <f>VLOOKUP(B98,Ref.!I:K,3,0)</f>
        <v>#N/A</v>
      </c>
      <c r="N98" s="1">
        <f t="shared" si="3"/>
        <v>0</v>
      </c>
    </row>
    <row r="99" spans="1:14" x14ac:dyDescent="0.25">
      <c r="A99"/>
      <c r="B99"/>
      <c r="C99"/>
      <c r="D99" s="108"/>
      <c r="E99" s="108"/>
      <c r="F99" s="108"/>
      <c r="G99" s="108"/>
      <c r="H99" s="108"/>
      <c r="J99" s="68">
        <f>IFERROR(VLOOKUP(A99,jun!A:H,8,0),0)</f>
        <v>0</v>
      </c>
      <c r="K99" s="70">
        <f t="shared" si="2"/>
        <v>0</v>
      </c>
      <c r="M99" s="1" t="e">
        <f>VLOOKUP(B99,Ref.!I:K,3,0)</f>
        <v>#N/A</v>
      </c>
      <c r="N99" s="1">
        <f t="shared" si="3"/>
        <v>0</v>
      </c>
    </row>
    <row r="100" spans="1:14" x14ac:dyDescent="0.25">
      <c r="A100"/>
      <c r="B100"/>
      <c r="C100"/>
      <c r="D100" s="108"/>
      <c r="E100" s="108"/>
      <c r="F100" s="108"/>
      <c r="G100" s="108"/>
      <c r="H100" s="108"/>
      <c r="J100" s="68">
        <f>IFERROR(VLOOKUP(A100,jun!A:H,8,0),0)</f>
        <v>0</v>
      </c>
      <c r="K100" s="70">
        <f t="shared" si="2"/>
        <v>0</v>
      </c>
      <c r="M100" s="1" t="e">
        <f>VLOOKUP(B100,Ref.!I:K,3,0)</f>
        <v>#N/A</v>
      </c>
      <c r="N100" s="1">
        <f t="shared" si="3"/>
        <v>0</v>
      </c>
    </row>
    <row r="101" spans="1:14" x14ac:dyDescent="0.25">
      <c r="A101"/>
      <c r="B101"/>
      <c r="C101"/>
      <c r="D101" s="108"/>
      <c r="E101" s="108"/>
      <c r="F101" s="108"/>
      <c r="G101" s="108"/>
      <c r="H101" s="108"/>
      <c r="J101" s="68">
        <f>IFERROR(VLOOKUP(A101,jun!A:H,8,0),0)</f>
        <v>0</v>
      </c>
      <c r="K101" s="70">
        <f t="shared" si="2"/>
        <v>0</v>
      </c>
      <c r="M101" s="1" t="e">
        <f>VLOOKUP(B101,Ref.!I:K,3,0)</f>
        <v>#N/A</v>
      </c>
      <c r="N101" s="1">
        <f t="shared" si="3"/>
        <v>0</v>
      </c>
    </row>
    <row r="102" spans="1:14" x14ac:dyDescent="0.25">
      <c r="A102"/>
      <c r="B102"/>
      <c r="C102"/>
      <c r="D102" s="108"/>
      <c r="E102" s="108"/>
      <c r="F102" s="108"/>
      <c r="G102" s="108"/>
      <c r="H102" s="108"/>
      <c r="J102" s="68">
        <f>IFERROR(VLOOKUP(A102,jun!A:H,8,0),0)</f>
        <v>0</v>
      </c>
      <c r="K102" s="70">
        <f t="shared" si="2"/>
        <v>0</v>
      </c>
      <c r="M102" s="1" t="e">
        <f>VLOOKUP(B102,Ref.!I:K,3,0)</f>
        <v>#N/A</v>
      </c>
      <c r="N102" s="1">
        <f t="shared" si="3"/>
        <v>0</v>
      </c>
    </row>
    <row r="103" spans="1:14" x14ac:dyDescent="0.25">
      <c r="A103"/>
      <c r="B103"/>
      <c r="C103"/>
      <c r="D103" s="108"/>
      <c r="E103" s="108"/>
      <c r="F103" s="108"/>
      <c r="G103" s="108"/>
      <c r="H103" s="108"/>
      <c r="J103" s="68">
        <f>IFERROR(VLOOKUP(A103,jun!A:H,8,0),0)</f>
        <v>0</v>
      </c>
      <c r="K103" s="70">
        <f t="shared" si="2"/>
        <v>0</v>
      </c>
      <c r="M103" s="1" t="e">
        <f>VLOOKUP(B103,Ref.!I:K,3,0)</f>
        <v>#N/A</v>
      </c>
      <c r="N103" s="1">
        <f t="shared" si="3"/>
        <v>0</v>
      </c>
    </row>
    <row r="104" spans="1:14" x14ac:dyDescent="0.25">
      <c r="A104"/>
      <c r="B104"/>
      <c r="C104"/>
      <c r="D104" s="108"/>
      <c r="E104" s="108"/>
      <c r="F104" s="108"/>
      <c r="G104" s="108"/>
      <c r="H104" s="108"/>
      <c r="J104" s="68">
        <f>IFERROR(VLOOKUP(A104,jun!A:H,8,0),0)</f>
        <v>0</v>
      </c>
      <c r="K104" s="70">
        <f t="shared" si="2"/>
        <v>0</v>
      </c>
      <c r="M104" s="1" t="e">
        <f>VLOOKUP(B104,Ref.!I:K,3,0)</f>
        <v>#N/A</v>
      </c>
      <c r="N104" s="1">
        <f t="shared" si="3"/>
        <v>0</v>
      </c>
    </row>
    <row r="105" spans="1:14" x14ac:dyDescent="0.25">
      <c r="A105"/>
      <c r="B105"/>
      <c r="C105"/>
      <c r="D105" s="108"/>
      <c r="E105" s="108"/>
      <c r="F105" s="108"/>
      <c r="G105" s="108"/>
      <c r="H105" s="108"/>
      <c r="J105" s="68">
        <f>IFERROR(VLOOKUP(A105,jun!A:H,8,0),0)</f>
        <v>0</v>
      </c>
      <c r="K105" s="70">
        <f t="shared" si="2"/>
        <v>0</v>
      </c>
      <c r="M105" s="1" t="e">
        <f>VLOOKUP(B105,Ref.!I:K,3,0)</f>
        <v>#N/A</v>
      </c>
      <c r="N105" s="1">
        <f t="shared" si="3"/>
        <v>0</v>
      </c>
    </row>
    <row r="106" spans="1:14" x14ac:dyDescent="0.25">
      <c r="A106"/>
      <c r="B106"/>
      <c r="C106"/>
      <c r="D106" s="108"/>
      <c r="E106"/>
      <c r="F106"/>
      <c r="G106"/>
      <c r="H106" s="108"/>
      <c r="J106" s="68">
        <f>IFERROR(VLOOKUP(A106,jun!A:H,8,0),0)</f>
        <v>0</v>
      </c>
      <c r="K106" s="70">
        <f t="shared" si="2"/>
        <v>0</v>
      </c>
      <c r="M106" s="1" t="e">
        <f>VLOOKUP(B106,Ref.!I:K,3,0)</f>
        <v>#N/A</v>
      </c>
      <c r="N106" s="1">
        <f t="shared" si="3"/>
        <v>0</v>
      </c>
    </row>
    <row r="107" spans="1:14" x14ac:dyDescent="0.25">
      <c r="A107"/>
      <c r="B107"/>
      <c r="C107"/>
      <c r="D107" s="108"/>
      <c r="E107" s="108"/>
      <c r="F107" s="108"/>
      <c r="G107" s="108"/>
      <c r="H107" s="108"/>
      <c r="J107" s="68">
        <f>IFERROR(VLOOKUP(A107,jun!A:H,8,0),0)</f>
        <v>0</v>
      </c>
      <c r="K107" s="70">
        <f t="shared" si="2"/>
        <v>0</v>
      </c>
      <c r="M107" s="1" t="e">
        <f>VLOOKUP(B107,Ref.!I:K,3,0)</f>
        <v>#N/A</v>
      </c>
      <c r="N107" s="1">
        <f t="shared" si="3"/>
        <v>0</v>
      </c>
    </row>
    <row r="108" spans="1:14" x14ac:dyDescent="0.25">
      <c r="A108"/>
      <c r="B108"/>
      <c r="C108"/>
      <c r="D108" s="108"/>
      <c r="E108" s="108"/>
      <c r="F108" s="108"/>
      <c r="G108" s="108"/>
      <c r="H108" s="108"/>
      <c r="J108" s="68">
        <f>IFERROR(VLOOKUP(A108,jun!A:H,8,0),0)</f>
        <v>0</v>
      </c>
      <c r="K108" s="70">
        <f t="shared" si="2"/>
        <v>0</v>
      </c>
      <c r="M108" s="1" t="e">
        <f>VLOOKUP(B108,Ref.!I:K,3,0)</f>
        <v>#N/A</v>
      </c>
      <c r="N108" s="1">
        <f t="shared" si="3"/>
        <v>0</v>
      </c>
    </row>
    <row r="109" spans="1:14" x14ac:dyDescent="0.25">
      <c r="A109"/>
      <c r="B109"/>
      <c r="C109"/>
      <c r="D109" s="108"/>
      <c r="E109" s="108"/>
      <c r="F109" s="108"/>
      <c r="G109" s="108"/>
      <c r="H109" s="108"/>
      <c r="J109" s="68">
        <f>IFERROR(VLOOKUP(A109,jun!A:H,8,0),0)</f>
        <v>0</v>
      </c>
      <c r="K109" s="70">
        <f t="shared" si="2"/>
        <v>0</v>
      </c>
      <c r="M109" s="1" t="e">
        <f>VLOOKUP(B109,Ref.!I:K,3,0)</f>
        <v>#N/A</v>
      </c>
      <c r="N109" s="1">
        <f t="shared" si="3"/>
        <v>0</v>
      </c>
    </row>
    <row r="110" spans="1:14" x14ac:dyDescent="0.25">
      <c r="A110"/>
      <c r="B110"/>
      <c r="C110"/>
      <c r="D110"/>
      <c r="E110"/>
      <c r="F110"/>
      <c r="G110"/>
      <c r="H110"/>
      <c r="J110" s="68">
        <f>IFERROR(VLOOKUP(A110,jun!A:H,8,0),0)</f>
        <v>0</v>
      </c>
      <c r="K110" s="70">
        <f t="shared" si="2"/>
        <v>0</v>
      </c>
      <c r="M110" s="1" t="e">
        <f>VLOOKUP(B110,Ref.!I:K,3,0)</f>
        <v>#N/A</v>
      </c>
      <c r="N110" s="1">
        <f t="shared" si="3"/>
        <v>0</v>
      </c>
    </row>
    <row r="111" spans="1:14" x14ac:dyDescent="0.25">
      <c r="A111"/>
      <c r="B111"/>
      <c r="C111"/>
      <c r="D111" s="108"/>
      <c r="E111" s="108"/>
      <c r="F111"/>
      <c r="G111" s="108"/>
      <c r="H111" s="108"/>
      <c r="J111" s="68">
        <f>IFERROR(VLOOKUP(A111,jun!A:H,8,0),0)</f>
        <v>0</v>
      </c>
      <c r="K111" s="70">
        <f t="shared" si="2"/>
        <v>0</v>
      </c>
      <c r="M111" s="1" t="e">
        <f>VLOOKUP(B111,Ref.!I:K,3,0)</f>
        <v>#N/A</v>
      </c>
      <c r="N111" s="1">
        <f t="shared" si="3"/>
        <v>0</v>
      </c>
    </row>
    <row r="112" spans="1:14" x14ac:dyDescent="0.25">
      <c r="A112"/>
      <c r="B112"/>
      <c r="C112"/>
      <c r="D112" s="108"/>
      <c r="E112" s="108"/>
      <c r="F112"/>
      <c r="G112"/>
      <c r="H112" s="108"/>
      <c r="J112" s="68">
        <f>IFERROR(VLOOKUP(A112,jun!A:H,8,0),0)</f>
        <v>0</v>
      </c>
      <c r="K112" s="70">
        <f t="shared" si="2"/>
        <v>0</v>
      </c>
      <c r="M112" s="1" t="e">
        <f>VLOOKUP(B112,Ref.!I:K,3,0)</f>
        <v>#N/A</v>
      </c>
      <c r="N112" s="1">
        <f t="shared" si="3"/>
        <v>0</v>
      </c>
    </row>
    <row r="113" spans="1:14" x14ac:dyDescent="0.25">
      <c r="A113"/>
      <c r="B113"/>
      <c r="C113"/>
      <c r="D113" s="108"/>
      <c r="E113" s="108"/>
      <c r="F113" s="108"/>
      <c r="G113" s="108"/>
      <c r="H113" s="108"/>
      <c r="J113" s="68">
        <f>IFERROR(VLOOKUP(A113,jun!A:H,8,0),0)</f>
        <v>0</v>
      </c>
      <c r="K113" s="70">
        <f t="shared" si="2"/>
        <v>0</v>
      </c>
      <c r="M113" s="1" t="e">
        <f>VLOOKUP(B113,Ref.!I:K,3,0)</f>
        <v>#N/A</v>
      </c>
      <c r="N113" s="1">
        <f t="shared" si="3"/>
        <v>0</v>
      </c>
    </row>
    <row r="114" spans="1:14" x14ac:dyDescent="0.25">
      <c r="A114"/>
      <c r="B114"/>
      <c r="C114"/>
      <c r="D114" s="108"/>
      <c r="E114" s="108"/>
      <c r="F114" s="108"/>
      <c r="G114" s="108"/>
      <c r="H114" s="108"/>
      <c r="J114" s="68">
        <f>IFERROR(VLOOKUP(A114,jun!A:H,8,0),0)</f>
        <v>0</v>
      </c>
      <c r="K114" s="70">
        <f t="shared" si="2"/>
        <v>0</v>
      </c>
      <c r="M114" s="1" t="e">
        <f>VLOOKUP(B114,Ref.!I:K,3,0)</f>
        <v>#N/A</v>
      </c>
      <c r="N114" s="1">
        <f t="shared" si="3"/>
        <v>0</v>
      </c>
    </row>
    <row r="115" spans="1:14" x14ac:dyDescent="0.25">
      <c r="A115"/>
      <c r="B115"/>
      <c r="C115"/>
      <c r="D115" s="108"/>
      <c r="E115"/>
      <c r="F115"/>
      <c r="G115"/>
      <c r="H115" s="108"/>
      <c r="J115" s="68">
        <f>IFERROR(VLOOKUP(A115,jun!A:H,8,0),0)</f>
        <v>0</v>
      </c>
      <c r="K115" s="70">
        <f t="shared" si="2"/>
        <v>0</v>
      </c>
      <c r="M115" s="1" t="e">
        <f>VLOOKUP(B115,Ref.!I:K,3,0)</f>
        <v>#N/A</v>
      </c>
      <c r="N115" s="1">
        <f t="shared" si="3"/>
        <v>0</v>
      </c>
    </row>
    <row r="116" spans="1:14" x14ac:dyDescent="0.25">
      <c r="A116"/>
      <c r="B116"/>
      <c r="C116"/>
      <c r="D116" s="108"/>
      <c r="E116" s="108"/>
      <c r="F116" s="108"/>
      <c r="G116" s="108"/>
      <c r="H116" s="108"/>
      <c r="J116" s="68">
        <f>IFERROR(VLOOKUP(A116,jun!A:H,8,0),0)</f>
        <v>0</v>
      </c>
      <c r="K116" s="70">
        <f t="shared" si="2"/>
        <v>0</v>
      </c>
      <c r="M116" s="1" t="e">
        <f>VLOOKUP(B116,Ref.!I:K,3,0)</f>
        <v>#N/A</v>
      </c>
      <c r="N116" s="1">
        <f t="shared" si="3"/>
        <v>0</v>
      </c>
    </row>
    <row r="117" spans="1:14" x14ac:dyDescent="0.25">
      <c r="A117"/>
      <c r="B117"/>
      <c r="C117"/>
      <c r="D117" s="108"/>
      <c r="E117" s="108"/>
      <c r="F117" s="108"/>
      <c r="G117" s="108"/>
      <c r="H117" s="108"/>
      <c r="J117" s="68">
        <f>IFERROR(VLOOKUP(A117,jun!A:H,8,0),0)</f>
        <v>0</v>
      </c>
      <c r="K117" s="70">
        <f t="shared" si="2"/>
        <v>0</v>
      </c>
      <c r="M117" s="1" t="e">
        <f>VLOOKUP(B117,Ref.!I:K,3,0)</f>
        <v>#N/A</v>
      </c>
      <c r="N117" s="1">
        <f t="shared" si="3"/>
        <v>0</v>
      </c>
    </row>
    <row r="118" spans="1:14" x14ac:dyDescent="0.25">
      <c r="A118"/>
      <c r="B118"/>
      <c r="C118"/>
      <c r="D118" s="108"/>
      <c r="E118" s="108"/>
      <c r="F118"/>
      <c r="G118" s="108"/>
      <c r="H118" s="108"/>
      <c r="J118" s="68">
        <f>IFERROR(VLOOKUP(A118,jun!A:H,8,0),0)</f>
        <v>0</v>
      </c>
      <c r="K118" s="70">
        <f t="shared" si="2"/>
        <v>0</v>
      </c>
      <c r="M118" s="1" t="e">
        <f>VLOOKUP(B118,Ref.!I:K,3,0)</f>
        <v>#N/A</v>
      </c>
      <c r="N118" s="1">
        <f t="shared" si="3"/>
        <v>0</v>
      </c>
    </row>
    <row r="119" spans="1:14" x14ac:dyDescent="0.25">
      <c r="A119"/>
      <c r="B119"/>
      <c r="C119"/>
      <c r="D119" s="108"/>
      <c r="E119" s="108"/>
      <c r="F119" s="108"/>
      <c r="G119" s="108"/>
      <c r="H119" s="108"/>
      <c r="J119" s="68">
        <f>IFERROR(VLOOKUP(A119,jun!A:H,8,0),0)</f>
        <v>0</v>
      </c>
      <c r="K119" s="70">
        <f t="shared" si="2"/>
        <v>0</v>
      </c>
      <c r="M119" s="1" t="e">
        <f>VLOOKUP(B119,Ref.!I:K,3,0)</f>
        <v>#N/A</v>
      </c>
      <c r="N119" s="1">
        <f t="shared" si="3"/>
        <v>0</v>
      </c>
    </row>
    <row r="120" spans="1:14" x14ac:dyDescent="0.25">
      <c r="A120"/>
      <c r="B120"/>
      <c r="C120"/>
      <c r="D120" s="108"/>
      <c r="E120" s="108"/>
      <c r="F120" s="108"/>
      <c r="G120" s="108"/>
      <c r="H120" s="108"/>
      <c r="J120" s="68">
        <f>IFERROR(VLOOKUP(A120,jun!A:H,8,0),0)</f>
        <v>0</v>
      </c>
      <c r="K120" s="70">
        <f t="shared" si="2"/>
        <v>0</v>
      </c>
      <c r="M120" s="1" t="e">
        <f>VLOOKUP(B120,Ref.!I:K,3,0)</f>
        <v>#N/A</v>
      </c>
      <c r="N120" s="1">
        <f t="shared" si="3"/>
        <v>0</v>
      </c>
    </row>
    <row r="121" spans="1:14" x14ac:dyDescent="0.25">
      <c r="A121"/>
      <c r="B121"/>
      <c r="C121"/>
      <c r="D121" s="108"/>
      <c r="E121" s="108"/>
      <c r="F121"/>
      <c r="G121" s="108"/>
      <c r="H121" s="108"/>
      <c r="J121" s="68">
        <f>IFERROR(VLOOKUP(A121,jun!A:H,8,0),0)</f>
        <v>0</v>
      </c>
      <c r="K121" s="70">
        <f t="shared" si="2"/>
        <v>0</v>
      </c>
      <c r="M121" s="1" t="e">
        <f>VLOOKUP(B121,Ref.!I:K,3,0)</f>
        <v>#N/A</v>
      </c>
      <c r="N121" s="1">
        <f t="shared" si="3"/>
        <v>0</v>
      </c>
    </row>
    <row r="122" spans="1:14" x14ac:dyDescent="0.25">
      <c r="A122"/>
      <c r="B122"/>
      <c r="C122"/>
      <c r="D122"/>
      <c r="E122"/>
      <c r="F122"/>
      <c r="G122"/>
      <c r="H122"/>
      <c r="J122" s="68">
        <f>IFERROR(VLOOKUP(A122,jun!A:H,8,0),0)</f>
        <v>0</v>
      </c>
      <c r="K122" s="70">
        <f t="shared" si="2"/>
        <v>0</v>
      </c>
      <c r="M122" s="1" t="e">
        <f>VLOOKUP(B122,Ref.!I:K,3,0)</f>
        <v>#N/A</v>
      </c>
      <c r="N122" s="1">
        <f t="shared" si="3"/>
        <v>0</v>
      </c>
    </row>
    <row r="123" spans="1:14" x14ac:dyDescent="0.25">
      <c r="A123"/>
      <c r="B123"/>
      <c r="C123"/>
      <c r="D123" s="108"/>
      <c r="E123" s="108"/>
      <c r="F123"/>
      <c r="G123" s="108"/>
      <c r="H123" s="108"/>
      <c r="J123" s="68">
        <f>IFERROR(VLOOKUP(A123,jun!A:H,8,0),0)</f>
        <v>0</v>
      </c>
      <c r="K123" s="70">
        <f t="shared" si="2"/>
        <v>0</v>
      </c>
      <c r="M123" s="1" t="e">
        <f>VLOOKUP(B123,Ref.!I:K,3,0)</f>
        <v>#N/A</v>
      </c>
      <c r="N123" s="1">
        <f t="shared" si="3"/>
        <v>0</v>
      </c>
    </row>
    <row r="124" spans="1:14" x14ac:dyDescent="0.25">
      <c r="A124"/>
      <c r="B124"/>
      <c r="C124"/>
      <c r="D124" s="108"/>
      <c r="E124" s="108"/>
      <c r="F124" s="108"/>
      <c r="G124" s="108"/>
      <c r="H124" s="108"/>
      <c r="J124" s="68">
        <f>IFERROR(VLOOKUP(A124,jun!A:H,8,0),0)</f>
        <v>0</v>
      </c>
      <c r="K124" s="70">
        <f t="shared" si="2"/>
        <v>0</v>
      </c>
      <c r="M124" s="1" t="e">
        <f>VLOOKUP(B124,Ref.!I:K,3,0)</f>
        <v>#N/A</v>
      </c>
      <c r="N124" s="1">
        <f t="shared" si="3"/>
        <v>0</v>
      </c>
    </row>
    <row r="125" spans="1:14" x14ac:dyDescent="0.25">
      <c r="A125"/>
      <c r="B125"/>
      <c r="C125"/>
      <c r="D125" s="108"/>
      <c r="E125" s="108"/>
      <c r="F125" s="108"/>
      <c r="G125" s="108"/>
      <c r="H125" s="108"/>
      <c r="J125" s="68">
        <f>IFERROR(VLOOKUP(A125,jun!A:H,8,0),0)</f>
        <v>0</v>
      </c>
      <c r="K125" s="70">
        <f t="shared" si="2"/>
        <v>0</v>
      </c>
      <c r="M125" s="1" t="e">
        <f>VLOOKUP(B125,Ref.!I:K,3,0)</f>
        <v>#N/A</v>
      </c>
      <c r="N125" s="1">
        <f t="shared" si="3"/>
        <v>0</v>
      </c>
    </row>
    <row r="126" spans="1:14" x14ac:dyDescent="0.25">
      <c r="A126"/>
      <c r="B126"/>
      <c r="C126"/>
      <c r="D126" s="108"/>
      <c r="E126" s="108"/>
      <c r="F126" s="108"/>
      <c r="G126" s="108"/>
      <c r="H126" s="108"/>
      <c r="J126" s="68">
        <f>IFERROR(VLOOKUP(A126,jun!A:H,8,0),0)</f>
        <v>0</v>
      </c>
      <c r="K126" s="70">
        <f t="shared" si="2"/>
        <v>0</v>
      </c>
      <c r="M126" s="1" t="e">
        <f>VLOOKUP(B126,Ref.!I:K,3,0)</f>
        <v>#N/A</v>
      </c>
      <c r="N126" s="1">
        <f t="shared" si="3"/>
        <v>0</v>
      </c>
    </row>
    <row r="127" spans="1:14" x14ac:dyDescent="0.25">
      <c r="A127"/>
      <c r="B127"/>
      <c r="C127"/>
      <c r="D127" s="108"/>
      <c r="E127" s="108"/>
      <c r="F127"/>
      <c r="G127" s="108"/>
      <c r="H127" s="108"/>
      <c r="J127" s="68">
        <f>IFERROR(VLOOKUP(A127,jun!A:H,8,0),0)</f>
        <v>0</v>
      </c>
      <c r="K127" s="70">
        <f t="shared" si="2"/>
        <v>0</v>
      </c>
      <c r="M127" s="1" t="e">
        <f>VLOOKUP(B127,Ref.!I:K,3,0)</f>
        <v>#N/A</v>
      </c>
      <c r="N127" s="1">
        <f t="shared" si="3"/>
        <v>0</v>
      </c>
    </row>
    <row r="128" spans="1:14" x14ac:dyDescent="0.25">
      <c r="A128"/>
      <c r="B128"/>
      <c r="C128"/>
      <c r="D128" s="108"/>
      <c r="E128" s="108"/>
      <c r="F128"/>
      <c r="G128" s="108"/>
      <c r="H128" s="108"/>
      <c r="J128" s="68">
        <f>IFERROR(VLOOKUP(A128,jun!A:H,8,0),0)</f>
        <v>0</v>
      </c>
      <c r="K128" s="70">
        <f t="shared" si="2"/>
        <v>0</v>
      </c>
      <c r="M128" s="1" t="e">
        <f>VLOOKUP(B128,Ref.!I:K,3,0)</f>
        <v>#N/A</v>
      </c>
      <c r="N128" s="1">
        <f t="shared" si="3"/>
        <v>0</v>
      </c>
    </row>
    <row r="129" spans="1:14" x14ac:dyDescent="0.25">
      <c r="A129"/>
      <c r="B129"/>
      <c r="C129"/>
      <c r="D129"/>
      <c r="E129" s="108"/>
      <c r="F129"/>
      <c r="G129" s="108"/>
      <c r="H129" s="108"/>
      <c r="J129" s="68">
        <f>IFERROR(VLOOKUP(A129,jun!A:H,8,0),0)</f>
        <v>0</v>
      </c>
      <c r="K129" s="70">
        <f t="shared" si="2"/>
        <v>0</v>
      </c>
      <c r="M129" s="1" t="e">
        <f>VLOOKUP(B129,Ref.!I:K,3,0)</f>
        <v>#N/A</v>
      </c>
      <c r="N129" s="1">
        <f t="shared" si="3"/>
        <v>0</v>
      </c>
    </row>
    <row r="130" spans="1:14" x14ac:dyDescent="0.25">
      <c r="A130"/>
      <c r="B130"/>
      <c r="C130"/>
      <c r="D130" s="108"/>
      <c r="E130" s="108"/>
      <c r="F130"/>
      <c r="G130" s="108"/>
      <c r="H130" s="108"/>
      <c r="J130" s="68">
        <f>IFERROR(VLOOKUP(A130,jun!A:H,8,0),0)</f>
        <v>0</v>
      </c>
      <c r="K130" s="70">
        <f t="shared" ref="K130:K193" si="4">D130-J130</f>
        <v>0</v>
      </c>
      <c r="M130" s="1" t="e">
        <f>VLOOKUP(B130,Ref.!I:K,3,0)</f>
        <v>#N/A</v>
      </c>
      <c r="N130" s="1">
        <f t="shared" si="3"/>
        <v>0</v>
      </c>
    </row>
    <row r="131" spans="1:14" x14ac:dyDescent="0.25">
      <c r="A131"/>
      <c r="B131"/>
      <c r="C131"/>
      <c r="D131" s="108"/>
      <c r="E131" s="108"/>
      <c r="F131"/>
      <c r="G131" s="108"/>
      <c r="H131" s="108"/>
      <c r="J131" s="68">
        <f>IFERROR(VLOOKUP(A131,jun!A:H,8,0),0)</f>
        <v>0</v>
      </c>
      <c r="K131" s="70">
        <f t="shared" si="4"/>
        <v>0</v>
      </c>
      <c r="M131" s="1" t="e">
        <f>VLOOKUP(B131,Ref.!I:K,3,0)</f>
        <v>#N/A</v>
      </c>
      <c r="N131" s="1">
        <f t="shared" ref="N131:N194" si="5">LEN(A131)</f>
        <v>0</v>
      </c>
    </row>
    <row r="132" spans="1:14" x14ac:dyDescent="0.25">
      <c r="A132"/>
      <c r="B132"/>
      <c r="C132"/>
      <c r="D132"/>
      <c r="E132" s="108"/>
      <c r="F132" s="108"/>
      <c r="G132"/>
      <c r="H132"/>
      <c r="J132" s="68">
        <f>IFERROR(VLOOKUP(A132,jun!A:H,8,0),0)</f>
        <v>0</v>
      </c>
      <c r="K132" s="70">
        <f t="shared" si="4"/>
        <v>0</v>
      </c>
      <c r="M132" s="1" t="e">
        <f>VLOOKUP(B132,Ref.!I:K,3,0)</f>
        <v>#N/A</v>
      </c>
      <c r="N132" s="1">
        <f t="shared" si="5"/>
        <v>0</v>
      </c>
    </row>
    <row r="133" spans="1:14" x14ac:dyDescent="0.25">
      <c r="A133"/>
      <c r="B133"/>
      <c r="C133"/>
      <c r="D133" s="108"/>
      <c r="E133"/>
      <c r="F133"/>
      <c r="G133"/>
      <c r="H133" s="108"/>
      <c r="J133" s="68">
        <f>IFERROR(VLOOKUP(A133,jun!A:H,8,0),0)</f>
        <v>0</v>
      </c>
      <c r="K133" s="70">
        <f t="shared" si="4"/>
        <v>0</v>
      </c>
      <c r="M133" s="1" t="e">
        <f>VLOOKUP(B133,Ref.!I:K,3,0)</f>
        <v>#N/A</v>
      </c>
      <c r="N133" s="1">
        <f t="shared" si="5"/>
        <v>0</v>
      </c>
    </row>
    <row r="134" spans="1:14" x14ac:dyDescent="0.25">
      <c r="A134"/>
      <c r="B134"/>
      <c r="C134"/>
      <c r="D134"/>
      <c r="E134" s="108"/>
      <c r="F134" s="108"/>
      <c r="G134"/>
      <c r="H134"/>
      <c r="J134" s="68">
        <f>IFERROR(VLOOKUP(A134,jun!A:H,8,0),0)</f>
        <v>0</v>
      </c>
      <c r="K134" s="70">
        <f t="shared" si="4"/>
        <v>0</v>
      </c>
      <c r="M134" s="1" t="e">
        <f>VLOOKUP(B134,Ref.!I:K,3,0)</f>
        <v>#N/A</v>
      </c>
      <c r="N134" s="1">
        <f t="shared" si="5"/>
        <v>0</v>
      </c>
    </row>
    <row r="135" spans="1:14" x14ac:dyDescent="0.25">
      <c r="A135"/>
      <c r="B135"/>
      <c r="C135"/>
      <c r="D135" s="108"/>
      <c r="E135" s="108"/>
      <c r="F135" s="108"/>
      <c r="G135"/>
      <c r="H135" s="108"/>
      <c r="J135" s="68">
        <f>IFERROR(VLOOKUP(A135,jun!A:H,8,0),0)</f>
        <v>0</v>
      </c>
      <c r="K135" s="70">
        <f t="shared" si="4"/>
        <v>0</v>
      </c>
      <c r="M135" s="1" t="e">
        <f>VLOOKUP(B135,Ref.!I:K,3,0)</f>
        <v>#N/A</v>
      </c>
      <c r="N135" s="1">
        <f t="shared" si="5"/>
        <v>0</v>
      </c>
    </row>
    <row r="136" spans="1:14" x14ac:dyDescent="0.25">
      <c r="A136"/>
      <c r="B136"/>
      <c r="C136"/>
      <c r="D136"/>
      <c r="E136" s="108"/>
      <c r="F136" s="108"/>
      <c r="G136"/>
      <c r="H136"/>
      <c r="J136" s="68">
        <f>IFERROR(VLOOKUP(A136,jun!A:H,8,0),0)</f>
        <v>0</v>
      </c>
      <c r="K136" s="70">
        <f t="shared" si="4"/>
        <v>0</v>
      </c>
      <c r="M136" s="1" t="e">
        <f>VLOOKUP(B136,Ref.!I:K,3,0)</f>
        <v>#N/A</v>
      </c>
      <c r="N136" s="1">
        <f t="shared" si="5"/>
        <v>0</v>
      </c>
    </row>
    <row r="137" spans="1:14" x14ac:dyDescent="0.25">
      <c r="A137"/>
      <c r="B137"/>
      <c r="C137"/>
      <c r="D137"/>
      <c r="E137"/>
      <c r="F137"/>
      <c r="G137"/>
      <c r="H137"/>
      <c r="J137" s="68">
        <f>IFERROR(VLOOKUP(A137,jun!A:H,8,0),0)</f>
        <v>0</v>
      </c>
      <c r="K137" s="70">
        <f t="shared" si="4"/>
        <v>0</v>
      </c>
      <c r="M137" s="1" t="e">
        <f>VLOOKUP(B137,Ref.!I:K,3,0)</f>
        <v>#N/A</v>
      </c>
      <c r="N137" s="1">
        <f t="shared" si="5"/>
        <v>0</v>
      </c>
    </row>
    <row r="138" spans="1:14" x14ac:dyDescent="0.25">
      <c r="A138"/>
      <c r="B138"/>
      <c r="C138"/>
      <c r="D138" s="108"/>
      <c r="E138" s="108"/>
      <c r="F138" s="108"/>
      <c r="G138" s="108"/>
      <c r="H138" s="108"/>
      <c r="J138" s="68">
        <f>IFERROR(VLOOKUP(A138,jun!A:H,8,0),0)</f>
        <v>0</v>
      </c>
      <c r="K138" s="70">
        <f t="shared" si="4"/>
        <v>0</v>
      </c>
      <c r="M138" s="1" t="e">
        <f>VLOOKUP(B138,Ref.!I:K,3,0)</f>
        <v>#N/A</v>
      </c>
      <c r="N138" s="1">
        <f t="shared" si="5"/>
        <v>0</v>
      </c>
    </row>
    <row r="139" spans="1:14" x14ac:dyDescent="0.25">
      <c r="A139"/>
      <c r="B139"/>
      <c r="C139"/>
      <c r="D139" s="108"/>
      <c r="E139"/>
      <c r="F139"/>
      <c r="G139"/>
      <c r="H139" s="108"/>
      <c r="J139" s="68">
        <f>IFERROR(VLOOKUP(A139,jun!A:H,8,0),0)</f>
        <v>0</v>
      </c>
      <c r="K139" s="70">
        <f t="shared" si="4"/>
        <v>0</v>
      </c>
      <c r="M139" s="1" t="e">
        <f>VLOOKUP(B139,Ref.!I:K,3,0)</f>
        <v>#N/A</v>
      </c>
      <c r="N139" s="1">
        <f t="shared" si="5"/>
        <v>0</v>
      </c>
    </row>
    <row r="140" spans="1:14" x14ac:dyDescent="0.25">
      <c r="A140"/>
      <c r="B140"/>
      <c r="C140"/>
      <c r="D140" s="108"/>
      <c r="E140" s="108"/>
      <c r="F140" s="108"/>
      <c r="G140" s="108"/>
      <c r="H140" s="108"/>
      <c r="J140" s="68">
        <f>IFERROR(VLOOKUP(A140,jun!A:H,8,0),0)</f>
        <v>0</v>
      </c>
      <c r="K140" s="70">
        <f t="shared" si="4"/>
        <v>0</v>
      </c>
      <c r="M140" s="1" t="e">
        <f>VLOOKUP(B140,Ref.!I:K,3,0)</f>
        <v>#N/A</v>
      </c>
      <c r="N140" s="1">
        <f t="shared" si="5"/>
        <v>0</v>
      </c>
    </row>
    <row r="141" spans="1:14" x14ac:dyDescent="0.25">
      <c r="A141"/>
      <c r="B141"/>
      <c r="C141"/>
      <c r="D141" s="108"/>
      <c r="E141"/>
      <c r="F141"/>
      <c r="G141"/>
      <c r="H141" s="108"/>
      <c r="J141" s="68">
        <f>IFERROR(VLOOKUP(A141,jun!A:H,8,0),0)</f>
        <v>0</v>
      </c>
      <c r="K141" s="70">
        <f t="shared" si="4"/>
        <v>0</v>
      </c>
      <c r="M141" s="1" t="e">
        <f>VLOOKUP(B141,Ref.!I:K,3,0)</f>
        <v>#N/A</v>
      </c>
      <c r="N141" s="1">
        <f t="shared" si="5"/>
        <v>0</v>
      </c>
    </row>
    <row r="142" spans="1:14" x14ac:dyDescent="0.25">
      <c r="A142"/>
      <c r="B142"/>
      <c r="C142"/>
      <c r="D142" s="108"/>
      <c r="E142"/>
      <c r="F142" s="108"/>
      <c r="G142" s="108"/>
      <c r="H142" s="108"/>
      <c r="J142" s="68">
        <f>IFERROR(VLOOKUP(A142,jun!A:H,8,0),0)</f>
        <v>0</v>
      </c>
      <c r="K142" s="70">
        <f t="shared" si="4"/>
        <v>0</v>
      </c>
      <c r="M142" s="1" t="e">
        <f>VLOOKUP(B142,Ref.!I:K,3,0)</f>
        <v>#N/A</v>
      </c>
      <c r="N142" s="1">
        <f t="shared" si="5"/>
        <v>0</v>
      </c>
    </row>
    <row r="143" spans="1:14" x14ac:dyDescent="0.25">
      <c r="A143"/>
      <c r="B143"/>
      <c r="C143"/>
      <c r="D143" s="108"/>
      <c r="E143"/>
      <c r="F143"/>
      <c r="G143"/>
      <c r="H143" s="108"/>
      <c r="J143" s="68">
        <f>IFERROR(VLOOKUP(A143,jun!A:H,8,0),0)</f>
        <v>0</v>
      </c>
      <c r="K143" s="70">
        <f t="shared" si="4"/>
        <v>0</v>
      </c>
      <c r="M143" s="1" t="e">
        <f>VLOOKUP(B143,Ref.!I:K,3,0)</f>
        <v>#N/A</v>
      </c>
      <c r="N143" s="1">
        <f t="shared" si="5"/>
        <v>0</v>
      </c>
    </row>
    <row r="144" spans="1:14" x14ac:dyDescent="0.25">
      <c r="A144"/>
      <c r="B144"/>
      <c r="C144"/>
      <c r="D144"/>
      <c r="E144"/>
      <c r="F144"/>
      <c r="G144"/>
      <c r="H144"/>
      <c r="J144" s="68">
        <f>IFERROR(VLOOKUP(A144,jun!A:H,8,0),0)</f>
        <v>0</v>
      </c>
      <c r="K144" s="70">
        <f t="shared" si="4"/>
        <v>0</v>
      </c>
      <c r="M144" s="1" t="e">
        <f>VLOOKUP(B144,Ref.!I:K,3,0)</f>
        <v>#N/A</v>
      </c>
      <c r="N144" s="1">
        <f t="shared" si="5"/>
        <v>0</v>
      </c>
    </row>
    <row r="145" spans="1:14" x14ac:dyDescent="0.25">
      <c r="A145"/>
      <c r="B145"/>
      <c r="C145"/>
      <c r="D145" s="108"/>
      <c r="E145" s="108"/>
      <c r="F145"/>
      <c r="G145" s="108"/>
      <c r="H145" s="108"/>
      <c r="J145" s="68">
        <f>IFERROR(VLOOKUP(A145,jun!A:H,8,0),0)</f>
        <v>0</v>
      </c>
      <c r="K145" s="70">
        <f t="shared" si="4"/>
        <v>0</v>
      </c>
      <c r="M145" s="1" t="e">
        <f>VLOOKUP(B145,Ref.!I:K,3,0)</f>
        <v>#N/A</v>
      </c>
      <c r="N145" s="1">
        <f t="shared" si="5"/>
        <v>0</v>
      </c>
    </row>
    <row r="146" spans="1:14" x14ac:dyDescent="0.25">
      <c r="A146"/>
      <c r="B146"/>
      <c r="C146"/>
      <c r="D146" s="108"/>
      <c r="E146" s="108"/>
      <c r="F146" s="108"/>
      <c r="G146" s="108"/>
      <c r="H146" s="108"/>
      <c r="J146" s="68">
        <f>IFERROR(VLOOKUP(A146,jun!A:H,8,0),0)</f>
        <v>0</v>
      </c>
      <c r="K146" s="70">
        <f t="shared" si="4"/>
        <v>0</v>
      </c>
      <c r="M146" s="1" t="e">
        <f>VLOOKUP(B146,Ref.!I:K,3,0)</f>
        <v>#N/A</v>
      </c>
      <c r="N146" s="1">
        <f t="shared" si="5"/>
        <v>0</v>
      </c>
    </row>
    <row r="147" spans="1:14" x14ac:dyDescent="0.25">
      <c r="A147"/>
      <c r="B147"/>
      <c r="C147"/>
      <c r="D147" s="108"/>
      <c r="E147"/>
      <c r="F147"/>
      <c r="G147"/>
      <c r="H147" s="108"/>
      <c r="J147" s="68">
        <f>IFERROR(VLOOKUP(A147,jun!A:H,8,0),0)</f>
        <v>0</v>
      </c>
      <c r="K147" s="70">
        <f t="shared" si="4"/>
        <v>0</v>
      </c>
      <c r="M147" s="1" t="e">
        <f>VLOOKUP(B147,Ref.!I:K,3,0)</f>
        <v>#N/A</v>
      </c>
      <c r="N147" s="1">
        <f t="shared" si="5"/>
        <v>0</v>
      </c>
    </row>
    <row r="148" spans="1:14" x14ac:dyDescent="0.25">
      <c r="A148"/>
      <c r="B148"/>
      <c r="C148"/>
      <c r="D148"/>
      <c r="E148"/>
      <c r="F148"/>
      <c r="G148"/>
      <c r="H148"/>
      <c r="J148" s="68">
        <f>IFERROR(VLOOKUP(A148,jun!A:H,8,0),0)</f>
        <v>0</v>
      </c>
      <c r="K148" s="70">
        <f t="shared" si="4"/>
        <v>0</v>
      </c>
      <c r="M148" s="1" t="e">
        <f>VLOOKUP(B148,Ref.!I:K,3,0)</f>
        <v>#N/A</v>
      </c>
      <c r="N148" s="1">
        <f t="shared" si="5"/>
        <v>0</v>
      </c>
    </row>
    <row r="149" spans="1:14" x14ac:dyDescent="0.25">
      <c r="A149"/>
      <c r="B149"/>
      <c r="C149"/>
      <c r="D149" s="108"/>
      <c r="E149"/>
      <c r="F149"/>
      <c r="G149"/>
      <c r="H149" s="108"/>
      <c r="J149" s="68">
        <f>IFERROR(VLOOKUP(A149,jun!A:H,8,0),0)</f>
        <v>0</v>
      </c>
      <c r="K149" s="70">
        <f t="shared" si="4"/>
        <v>0</v>
      </c>
      <c r="M149" s="1" t="e">
        <f>VLOOKUP(B149,Ref.!I:K,3,0)</f>
        <v>#N/A</v>
      </c>
      <c r="N149" s="1">
        <f t="shared" si="5"/>
        <v>0</v>
      </c>
    </row>
    <row r="150" spans="1:14" x14ac:dyDescent="0.25">
      <c r="A150"/>
      <c r="B150"/>
      <c r="C150"/>
      <c r="D150" s="108"/>
      <c r="E150" s="108"/>
      <c r="F150" s="108"/>
      <c r="G150" s="108"/>
      <c r="H150" s="108"/>
      <c r="J150" s="68">
        <f>IFERROR(VLOOKUP(A150,jun!A:H,8,0),0)</f>
        <v>0</v>
      </c>
      <c r="K150" s="70">
        <f t="shared" si="4"/>
        <v>0</v>
      </c>
      <c r="M150" s="1" t="e">
        <f>VLOOKUP(B150,Ref.!I:K,3,0)</f>
        <v>#N/A</v>
      </c>
      <c r="N150" s="1">
        <f t="shared" si="5"/>
        <v>0</v>
      </c>
    </row>
    <row r="151" spans="1:14" x14ac:dyDescent="0.25">
      <c r="A151"/>
      <c r="B151"/>
      <c r="C151"/>
      <c r="D151"/>
      <c r="E151"/>
      <c r="F151"/>
      <c r="G151"/>
      <c r="H151"/>
      <c r="J151" s="68">
        <f>IFERROR(VLOOKUP(A151,jun!A:H,8,0),0)</f>
        <v>0</v>
      </c>
      <c r="K151" s="70">
        <f t="shared" si="4"/>
        <v>0</v>
      </c>
      <c r="M151" s="1" t="e">
        <f>VLOOKUP(B151,Ref.!I:K,3,0)</f>
        <v>#N/A</v>
      </c>
      <c r="N151" s="1">
        <f t="shared" si="5"/>
        <v>0</v>
      </c>
    </row>
    <row r="152" spans="1:14" x14ac:dyDescent="0.25">
      <c r="A152"/>
      <c r="B152"/>
      <c r="C152"/>
      <c r="D152" s="108"/>
      <c r="E152" s="108"/>
      <c r="F152" s="108"/>
      <c r="G152" s="108"/>
      <c r="H152" s="108"/>
      <c r="J152" s="68">
        <f>IFERROR(VLOOKUP(A152,jun!A:H,8,0),0)</f>
        <v>0</v>
      </c>
      <c r="K152" s="70">
        <f t="shared" si="4"/>
        <v>0</v>
      </c>
      <c r="M152" s="1" t="e">
        <f>VLOOKUP(B152,Ref.!I:K,3,0)</f>
        <v>#N/A</v>
      </c>
      <c r="N152" s="1">
        <f t="shared" si="5"/>
        <v>0</v>
      </c>
    </row>
    <row r="153" spans="1:14" x14ac:dyDescent="0.25">
      <c r="A153"/>
      <c r="B153"/>
      <c r="C153"/>
      <c r="D153" s="108"/>
      <c r="E153" s="108"/>
      <c r="F153"/>
      <c r="G153" s="108"/>
      <c r="H153" s="108"/>
      <c r="J153" s="68">
        <f>IFERROR(VLOOKUP(A153,jun!A:H,8,0),0)</f>
        <v>0</v>
      </c>
      <c r="K153" s="70">
        <f t="shared" si="4"/>
        <v>0</v>
      </c>
      <c r="M153" s="1" t="e">
        <f>VLOOKUP(B153,Ref.!I:K,3,0)</f>
        <v>#N/A</v>
      </c>
      <c r="N153" s="1">
        <f t="shared" si="5"/>
        <v>0</v>
      </c>
    </row>
    <row r="154" spans="1:14" x14ac:dyDescent="0.25">
      <c r="A154"/>
      <c r="B154"/>
      <c r="C154"/>
      <c r="D154"/>
      <c r="E154"/>
      <c r="F154"/>
      <c r="G154"/>
      <c r="H154"/>
      <c r="J154" s="68">
        <f>IFERROR(VLOOKUP(A154,jun!A:H,8,0),0)</f>
        <v>0</v>
      </c>
      <c r="K154" s="70">
        <f t="shared" si="4"/>
        <v>0</v>
      </c>
      <c r="M154" s="1" t="e">
        <f>VLOOKUP(B154,Ref.!I:K,3,0)</f>
        <v>#N/A</v>
      </c>
      <c r="N154" s="1">
        <f t="shared" si="5"/>
        <v>0</v>
      </c>
    </row>
    <row r="155" spans="1:14" x14ac:dyDescent="0.25">
      <c r="A155"/>
      <c r="B155"/>
      <c r="C155"/>
      <c r="D155" s="108"/>
      <c r="E155" s="108"/>
      <c r="F155" s="108"/>
      <c r="G155" s="108"/>
      <c r="H155" s="108"/>
      <c r="J155" s="68">
        <f>IFERROR(VLOOKUP(A155,jun!A:H,8,0),0)</f>
        <v>0</v>
      </c>
      <c r="K155" s="70">
        <f t="shared" si="4"/>
        <v>0</v>
      </c>
      <c r="M155" s="1" t="e">
        <f>VLOOKUP(B155,Ref.!I:K,3,0)</f>
        <v>#N/A</v>
      </c>
      <c r="N155" s="1">
        <f t="shared" si="5"/>
        <v>0</v>
      </c>
    </row>
    <row r="156" spans="1:14" x14ac:dyDescent="0.25">
      <c r="A156"/>
      <c r="B156"/>
      <c r="C156"/>
      <c r="D156" s="108"/>
      <c r="E156" s="108"/>
      <c r="F156"/>
      <c r="G156" s="108"/>
      <c r="H156" s="108"/>
      <c r="J156" s="68">
        <f>IFERROR(VLOOKUP(A156,jun!A:H,8,0),0)</f>
        <v>0</v>
      </c>
      <c r="K156" s="70">
        <f t="shared" si="4"/>
        <v>0</v>
      </c>
      <c r="M156" s="1" t="e">
        <f>VLOOKUP(B156,Ref.!I:K,3,0)</f>
        <v>#N/A</v>
      </c>
      <c r="N156" s="1">
        <f t="shared" si="5"/>
        <v>0</v>
      </c>
    </row>
    <row r="157" spans="1:14" x14ac:dyDescent="0.25">
      <c r="A157"/>
      <c r="B157"/>
      <c r="C157"/>
      <c r="D157" s="108"/>
      <c r="E157" s="108"/>
      <c r="F157" s="108"/>
      <c r="G157" s="108"/>
      <c r="H157" s="108"/>
      <c r="J157" s="68">
        <f>IFERROR(VLOOKUP(A157,jun!A:H,8,0),0)</f>
        <v>0</v>
      </c>
      <c r="K157" s="70">
        <f t="shared" si="4"/>
        <v>0</v>
      </c>
      <c r="M157" s="1" t="e">
        <f>VLOOKUP(B157,Ref.!I:K,3,0)</f>
        <v>#N/A</v>
      </c>
      <c r="N157" s="1">
        <f t="shared" si="5"/>
        <v>0</v>
      </c>
    </row>
    <row r="158" spans="1:14" x14ac:dyDescent="0.25">
      <c r="A158"/>
      <c r="B158"/>
      <c r="C158"/>
      <c r="D158" s="108"/>
      <c r="E158" s="108"/>
      <c r="F158" s="108"/>
      <c r="G158" s="108"/>
      <c r="H158" s="108"/>
      <c r="J158" s="68">
        <f>IFERROR(VLOOKUP(A158,jun!A:H,8,0),0)</f>
        <v>0</v>
      </c>
      <c r="K158" s="70">
        <f t="shared" si="4"/>
        <v>0</v>
      </c>
      <c r="M158" s="1" t="e">
        <f>VLOOKUP(B158,Ref.!I:K,3,0)</f>
        <v>#N/A</v>
      </c>
      <c r="N158" s="1">
        <f t="shared" si="5"/>
        <v>0</v>
      </c>
    </row>
    <row r="159" spans="1:14" x14ac:dyDescent="0.25">
      <c r="A159"/>
      <c r="B159"/>
      <c r="C159"/>
      <c r="D159" s="108"/>
      <c r="E159"/>
      <c r="F159"/>
      <c r="G159"/>
      <c r="H159" s="108"/>
      <c r="J159" s="68">
        <f>IFERROR(VLOOKUP(A159,jun!A:H,8,0),0)</f>
        <v>0</v>
      </c>
      <c r="K159" s="70">
        <f t="shared" si="4"/>
        <v>0</v>
      </c>
      <c r="M159" s="1" t="e">
        <f>VLOOKUP(B159,Ref.!I:K,3,0)</f>
        <v>#N/A</v>
      </c>
      <c r="N159" s="1">
        <f t="shared" si="5"/>
        <v>0</v>
      </c>
    </row>
    <row r="160" spans="1:14" x14ac:dyDescent="0.25">
      <c r="A160"/>
      <c r="B160"/>
      <c r="C160"/>
      <c r="D160" s="108"/>
      <c r="E160" s="108"/>
      <c r="F160" s="108"/>
      <c r="G160" s="108"/>
      <c r="H160" s="108"/>
      <c r="J160" s="68">
        <f>IFERROR(VLOOKUP(A160,jun!A:H,8,0),0)</f>
        <v>0</v>
      </c>
      <c r="K160" s="70">
        <f t="shared" si="4"/>
        <v>0</v>
      </c>
      <c r="M160" s="1" t="e">
        <f>VLOOKUP(B160,Ref.!I:K,3,0)</f>
        <v>#N/A</v>
      </c>
      <c r="N160" s="1">
        <f t="shared" si="5"/>
        <v>0</v>
      </c>
    </row>
    <row r="161" spans="1:14" x14ac:dyDescent="0.25">
      <c r="A161"/>
      <c r="B161"/>
      <c r="C161"/>
      <c r="D161"/>
      <c r="E161"/>
      <c r="F161"/>
      <c r="G161"/>
      <c r="H161"/>
      <c r="J161" s="68">
        <f>IFERROR(VLOOKUP(A161,jun!A:H,8,0),0)</f>
        <v>0</v>
      </c>
      <c r="K161" s="70">
        <f t="shared" si="4"/>
        <v>0</v>
      </c>
      <c r="M161" s="1" t="e">
        <f>VLOOKUP(B161,Ref.!I:K,3,0)</f>
        <v>#N/A</v>
      </c>
      <c r="N161" s="1">
        <f t="shared" si="5"/>
        <v>0</v>
      </c>
    </row>
    <row r="162" spans="1:14" x14ac:dyDescent="0.25">
      <c r="A162"/>
      <c r="B162"/>
      <c r="C162"/>
      <c r="D162" s="108"/>
      <c r="E162" s="108"/>
      <c r="F162"/>
      <c r="G162" s="108"/>
      <c r="H162" s="108"/>
      <c r="J162" s="68">
        <f>IFERROR(VLOOKUP(A162,jun!A:H,8,0),0)</f>
        <v>0</v>
      </c>
      <c r="K162" s="70">
        <f t="shared" si="4"/>
        <v>0</v>
      </c>
      <c r="M162" s="1" t="e">
        <f>VLOOKUP(B162,Ref.!I:K,3,0)</f>
        <v>#N/A</v>
      </c>
      <c r="N162" s="1">
        <f t="shared" si="5"/>
        <v>0</v>
      </c>
    </row>
    <row r="163" spans="1:14" x14ac:dyDescent="0.25">
      <c r="A163"/>
      <c r="B163"/>
      <c r="C163"/>
      <c r="D163"/>
      <c r="E163" s="108"/>
      <c r="F163"/>
      <c r="G163" s="108"/>
      <c r="H163" s="108"/>
      <c r="J163" s="68">
        <f>IFERROR(VLOOKUP(A163,jun!A:H,8,0),0)</f>
        <v>0</v>
      </c>
      <c r="K163" s="70">
        <f t="shared" si="4"/>
        <v>0</v>
      </c>
      <c r="M163" s="1" t="e">
        <f>VLOOKUP(B163,Ref.!I:K,3,0)</f>
        <v>#N/A</v>
      </c>
      <c r="N163" s="1">
        <f t="shared" si="5"/>
        <v>0</v>
      </c>
    </row>
    <row r="164" spans="1:14" x14ac:dyDescent="0.25">
      <c r="A164"/>
      <c r="B164"/>
      <c r="C164"/>
      <c r="D164"/>
      <c r="E164" s="108"/>
      <c r="F164" s="108"/>
      <c r="G164" s="108"/>
      <c r="H164" s="108"/>
      <c r="J164" s="68">
        <f>IFERROR(VLOOKUP(A164,jun!A:H,8,0),0)</f>
        <v>0</v>
      </c>
      <c r="K164" s="70">
        <f t="shared" si="4"/>
        <v>0</v>
      </c>
      <c r="M164" s="1" t="e">
        <f>VLOOKUP(B164,Ref.!I:K,3,0)</f>
        <v>#N/A</v>
      </c>
      <c r="N164" s="1">
        <f t="shared" si="5"/>
        <v>0</v>
      </c>
    </row>
    <row r="165" spans="1:14" x14ac:dyDescent="0.25">
      <c r="A165"/>
      <c r="B165"/>
      <c r="C165"/>
      <c r="D165"/>
      <c r="E165" s="108"/>
      <c r="F165"/>
      <c r="G165" s="108"/>
      <c r="H165" s="108"/>
      <c r="J165" s="68">
        <f>IFERROR(VLOOKUP(A165,jun!A:H,8,0),0)</f>
        <v>0</v>
      </c>
      <c r="K165" s="70">
        <f t="shared" si="4"/>
        <v>0</v>
      </c>
      <c r="M165" s="1" t="e">
        <f>VLOOKUP(B165,Ref.!I:K,3,0)</f>
        <v>#N/A</v>
      </c>
      <c r="N165" s="1">
        <f t="shared" si="5"/>
        <v>0</v>
      </c>
    </row>
    <row r="166" spans="1:14" x14ac:dyDescent="0.25">
      <c r="A166"/>
      <c r="B166"/>
      <c r="C166"/>
      <c r="D166"/>
      <c r="E166" s="108"/>
      <c r="F166"/>
      <c r="G166" s="108"/>
      <c r="H166" s="108"/>
      <c r="J166" s="68">
        <f>IFERROR(VLOOKUP(A166,jun!A:H,8,0),0)</f>
        <v>0</v>
      </c>
      <c r="K166" s="70">
        <f t="shared" si="4"/>
        <v>0</v>
      </c>
      <c r="M166" s="1" t="e">
        <f>VLOOKUP(B166,Ref.!I:K,3,0)</f>
        <v>#N/A</v>
      </c>
      <c r="N166" s="1">
        <f t="shared" si="5"/>
        <v>0</v>
      </c>
    </row>
    <row r="167" spans="1:14" x14ac:dyDescent="0.25">
      <c r="A167"/>
      <c r="B167"/>
      <c r="C167"/>
      <c r="D167"/>
      <c r="E167" s="108"/>
      <c r="F167"/>
      <c r="G167" s="108"/>
      <c r="H167" s="108"/>
      <c r="J167" s="68">
        <f>IFERROR(VLOOKUP(A167,jun!A:H,8,0),0)</f>
        <v>0</v>
      </c>
      <c r="K167" s="70">
        <f t="shared" si="4"/>
        <v>0</v>
      </c>
      <c r="M167" s="1" t="e">
        <f>VLOOKUP(B167,Ref.!I:K,3,0)</f>
        <v>#N/A</v>
      </c>
      <c r="N167" s="1">
        <f t="shared" si="5"/>
        <v>0</v>
      </c>
    </row>
    <row r="168" spans="1:14" x14ac:dyDescent="0.25">
      <c r="A168"/>
      <c r="B168"/>
      <c r="C168"/>
      <c r="D168" s="108"/>
      <c r="E168"/>
      <c r="F168"/>
      <c r="G168"/>
      <c r="H168" s="108"/>
      <c r="J168" s="68">
        <f>IFERROR(VLOOKUP(A168,jun!A:H,8,0),0)</f>
        <v>0</v>
      </c>
      <c r="K168" s="70">
        <f t="shared" si="4"/>
        <v>0</v>
      </c>
      <c r="M168" s="1" t="e">
        <f>VLOOKUP(B168,Ref.!I:K,3,0)</f>
        <v>#N/A</v>
      </c>
      <c r="N168" s="1">
        <f t="shared" si="5"/>
        <v>0</v>
      </c>
    </row>
    <row r="169" spans="1:14" x14ac:dyDescent="0.25">
      <c r="A169"/>
      <c r="B169"/>
      <c r="C169"/>
      <c r="D169" s="108"/>
      <c r="E169"/>
      <c r="F169"/>
      <c r="G169"/>
      <c r="H169" s="108"/>
      <c r="J169" s="68">
        <f>IFERROR(VLOOKUP(A169,jun!A:H,8,0),0)</f>
        <v>0</v>
      </c>
      <c r="K169" s="70">
        <f t="shared" si="4"/>
        <v>0</v>
      </c>
      <c r="M169" s="1" t="e">
        <f>VLOOKUP(B169,Ref.!I:K,3,0)</f>
        <v>#N/A</v>
      </c>
      <c r="N169" s="1">
        <f t="shared" si="5"/>
        <v>0</v>
      </c>
    </row>
    <row r="170" spans="1:14" x14ac:dyDescent="0.25">
      <c r="A170"/>
      <c r="B170"/>
      <c r="C170"/>
      <c r="D170" s="108"/>
      <c r="E170"/>
      <c r="F170"/>
      <c r="G170"/>
      <c r="H170" s="108"/>
      <c r="J170" s="68">
        <f>IFERROR(VLOOKUP(A170,jun!A:H,8,0),0)</f>
        <v>0</v>
      </c>
      <c r="K170" s="70">
        <f t="shared" si="4"/>
        <v>0</v>
      </c>
      <c r="M170" s="1" t="e">
        <f>VLOOKUP(B170,Ref.!I:K,3,0)</f>
        <v>#N/A</v>
      </c>
      <c r="N170" s="1">
        <f t="shared" si="5"/>
        <v>0</v>
      </c>
    </row>
    <row r="171" spans="1:14" x14ac:dyDescent="0.25">
      <c r="A171"/>
      <c r="B171"/>
      <c r="C171"/>
      <c r="D171" s="108"/>
      <c r="E171"/>
      <c r="F171" s="108"/>
      <c r="G171" s="108"/>
      <c r="H171" s="108"/>
      <c r="J171" s="68">
        <f>IFERROR(VLOOKUP(A171,jun!A:H,8,0),0)</f>
        <v>0</v>
      </c>
      <c r="K171" s="70">
        <f t="shared" si="4"/>
        <v>0</v>
      </c>
      <c r="M171" s="1" t="e">
        <f>VLOOKUP(B171,Ref.!I:K,3,0)</f>
        <v>#N/A</v>
      </c>
      <c r="N171" s="1">
        <f t="shared" si="5"/>
        <v>0</v>
      </c>
    </row>
    <row r="172" spans="1:14" x14ac:dyDescent="0.25">
      <c r="A172"/>
      <c r="B172"/>
      <c r="C172"/>
      <c r="D172" s="108"/>
      <c r="E172"/>
      <c r="F172" s="108"/>
      <c r="G172" s="108"/>
      <c r="H172" s="108"/>
      <c r="J172" s="68">
        <f>IFERROR(VLOOKUP(A172,jun!A:H,8,0),0)</f>
        <v>0</v>
      </c>
      <c r="K172" s="70">
        <f t="shared" si="4"/>
        <v>0</v>
      </c>
      <c r="M172" s="1" t="e">
        <f>VLOOKUP(B172,Ref.!I:K,3,0)</f>
        <v>#N/A</v>
      </c>
      <c r="N172" s="1">
        <f t="shared" si="5"/>
        <v>0</v>
      </c>
    </row>
    <row r="173" spans="1:14" x14ac:dyDescent="0.25">
      <c r="A173"/>
      <c r="B173"/>
      <c r="C173"/>
      <c r="D173" s="108"/>
      <c r="E173"/>
      <c r="F173" s="108"/>
      <c r="G173" s="108"/>
      <c r="H173" s="108"/>
      <c r="J173" s="68">
        <f>IFERROR(VLOOKUP(A173,jun!A:H,8,0),0)</f>
        <v>0</v>
      </c>
      <c r="K173" s="70">
        <f t="shared" si="4"/>
        <v>0</v>
      </c>
      <c r="M173" s="1" t="e">
        <f>VLOOKUP(B173,Ref.!I:K,3,0)</f>
        <v>#N/A</v>
      </c>
      <c r="N173" s="1">
        <f t="shared" si="5"/>
        <v>0</v>
      </c>
    </row>
    <row r="174" spans="1:14" x14ac:dyDescent="0.25">
      <c r="A174"/>
      <c r="B174"/>
      <c r="C174"/>
      <c r="D174" s="108"/>
      <c r="E174"/>
      <c r="F174"/>
      <c r="G174"/>
      <c r="H174" s="108"/>
      <c r="J174" s="68">
        <f>IFERROR(VLOOKUP(A174,jun!A:H,8,0),0)</f>
        <v>0</v>
      </c>
      <c r="K174" s="70">
        <f t="shared" si="4"/>
        <v>0</v>
      </c>
      <c r="M174" s="1" t="e">
        <f>VLOOKUP(B174,Ref.!I:K,3,0)</f>
        <v>#N/A</v>
      </c>
      <c r="N174" s="1">
        <f t="shared" si="5"/>
        <v>0</v>
      </c>
    </row>
    <row r="175" spans="1:14" x14ac:dyDescent="0.25">
      <c r="A175"/>
      <c r="B175"/>
      <c r="C175"/>
      <c r="D175" s="108"/>
      <c r="E175"/>
      <c r="F175"/>
      <c r="G175"/>
      <c r="H175" s="108"/>
      <c r="J175" s="68">
        <f>IFERROR(VLOOKUP(A175,jun!A:H,8,0),0)</f>
        <v>0</v>
      </c>
      <c r="K175" s="70">
        <f t="shared" si="4"/>
        <v>0</v>
      </c>
      <c r="M175" s="1" t="e">
        <f>VLOOKUP(B175,Ref.!I:K,3,0)</f>
        <v>#N/A</v>
      </c>
      <c r="N175" s="1">
        <f t="shared" si="5"/>
        <v>0</v>
      </c>
    </row>
    <row r="176" spans="1:14" x14ac:dyDescent="0.25">
      <c r="A176"/>
      <c r="B176"/>
      <c r="C176"/>
      <c r="D176" s="108"/>
      <c r="E176"/>
      <c r="F176" s="108"/>
      <c r="G176" s="108"/>
      <c r="H176" s="108"/>
      <c r="J176" s="68">
        <f>IFERROR(VLOOKUP(A176,jun!A:H,8,0),0)</f>
        <v>0</v>
      </c>
      <c r="K176" s="70">
        <f t="shared" si="4"/>
        <v>0</v>
      </c>
      <c r="M176" s="1" t="e">
        <f>VLOOKUP(B176,Ref.!I:K,3,0)</f>
        <v>#N/A</v>
      </c>
      <c r="N176" s="1">
        <f t="shared" si="5"/>
        <v>0</v>
      </c>
    </row>
    <row r="177" spans="1:14" x14ac:dyDescent="0.25">
      <c r="A177"/>
      <c r="B177"/>
      <c r="C177"/>
      <c r="D177" s="108"/>
      <c r="E177"/>
      <c r="F177" s="108"/>
      <c r="G177" s="108"/>
      <c r="H177" s="108"/>
      <c r="J177" s="68">
        <f>IFERROR(VLOOKUP(A177,jun!A:H,8,0),0)</f>
        <v>0</v>
      </c>
      <c r="K177" s="70">
        <f t="shared" si="4"/>
        <v>0</v>
      </c>
      <c r="M177" s="1" t="e">
        <f>VLOOKUP(B177,Ref.!I:K,3,0)</f>
        <v>#N/A</v>
      </c>
      <c r="N177" s="1">
        <f t="shared" si="5"/>
        <v>0</v>
      </c>
    </row>
    <row r="178" spans="1:14" x14ac:dyDescent="0.25">
      <c r="A178"/>
      <c r="B178"/>
      <c r="C178"/>
      <c r="D178" s="108"/>
      <c r="E178"/>
      <c r="F178"/>
      <c r="G178"/>
      <c r="H178" s="108"/>
      <c r="J178" s="68">
        <f>IFERROR(VLOOKUP(A178,jun!A:H,8,0),0)</f>
        <v>0</v>
      </c>
      <c r="K178" s="70">
        <f t="shared" si="4"/>
        <v>0</v>
      </c>
      <c r="M178" s="1" t="e">
        <f>VLOOKUP(B178,Ref.!I:K,3,0)</f>
        <v>#N/A</v>
      </c>
      <c r="N178" s="1">
        <f t="shared" si="5"/>
        <v>0</v>
      </c>
    </row>
    <row r="179" spans="1:14" x14ac:dyDescent="0.25">
      <c r="A179"/>
      <c r="B179"/>
      <c r="C179"/>
      <c r="D179" s="108"/>
      <c r="E179"/>
      <c r="F179" s="108"/>
      <c r="G179" s="108"/>
      <c r="H179" s="108"/>
      <c r="J179" s="68">
        <f>IFERROR(VLOOKUP(A179,jun!A:H,8,0),0)</f>
        <v>0</v>
      </c>
      <c r="K179" s="70">
        <f t="shared" si="4"/>
        <v>0</v>
      </c>
      <c r="M179" s="1" t="e">
        <f>VLOOKUP(B179,Ref.!I:K,3,0)</f>
        <v>#N/A</v>
      </c>
      <c r="N179" s="1">
        <f t="shared" si="5"/>
        <v>0</v>
      </c>
    </row>
    <row r="180" spans="1:14" x14ac:dyDescent="0.25">
      <c r="A180"/>
      <c r="B180"/>
      <c r="C180"/>
      <c r="D180"/>
      <c r="E180"/>
      <c r="F180"/>
      <c r="G180"/>
      <c r="H180"/>
      <c r="J180" s="68">
        <f>IFERROR(VLOOKUP(A180,jun!A:H,8,0),0)</f>
        <v>0</v>
      </c>
      <c r="K180" s="70">
        <f t="shared" si="4"/>
        <v>0</v>
      </c>
      <c r="M180" s="1" t="e">
        <f>VLOOKUP(B180,Ref.!I:K,3,0)</f>
        <v>#N/A</v>
      </c>
      <c r="N180" s="1">
        <f t="shared" si="5"/>
        <v>0</v>
      </c>
    </row>
    <row r="181" spans="1:14" x14ac:dyDescent="0.25">
      <c r="A181"/>
      <c r="B181"/>
      <c r="C181"/>
      <c r="D181" s="108"/>
      <c r="E181"/>
      <c r="F181"/>
      <c r="G181"/>
      <c r="H181" s="108"/>
      <c r="J181" s="68">
        <f>IFERROR(VLOOKUP(A181,jun!A:H,8,0),0)</f>
        <v>0</v>
      </c>
      <c r="K181" s="70">
        <f t="shared" si="4"/>
        <v>0</v>
      </c>
      <c r="M181" s="1" t="e">
        <f>VLOOKUP(B181,Ref.!I:K,3,0)</f>
        <v>#N/A</v>
      </c>
      <c r="N181" s="1">
        <f t="shared" si="5"/>
        <v>0</v>
      </c>
    </row>
    <row r="182" spans="1:14" x14ac:dyDescent="0.25">
      <c r="A182"/>
      <c r="B182"/>
      <c r="C182"/>
      <c r="D182" s="108"/>
      <c r="E182"/>
      <c r="F182"/>
      <c r="G182"/>
      <c r="H182" s="108"/>
      <c r="J182" s="68">
        <f>IFERROR(VLOOKUP(A182,jun!A:H,8,0),0)</f>
        <v>0</v>
      </c>
      <c r="K182" s="70">
        <f t="shared" si="4"/>
        <v>0</v>
      </c>
      <c r="M182" s="1" t="e">
        <f>VLOOKUP(B182,Ref.!I:K,3,0)</f>
        <v>#N/A</v>
      </c>
      <c r="N182" s="1">
        <f t="shared" si="5"/>
        <v>0</v>
      </c>
    </row>
    <row r="183" spans="1:14" x14ac:dyDescent="0.25">
      <c r="A183"/>
      <c r="B183"/>
      <c r="C183"/>
      <c r="D183" s="108"/>
      <c r="E183"/>
      <c r="F183"/>
      <c r="G183"/>
      <c r="H183" s="108"/>
      <c r="J183" s="68">
        <f>IFERROR(VLOOKUP(A183,jun!A:H,8,0),0)</f>
        <v>0</v>
      </c>
      <c r="K183" s="70">
        <f t="shared" si="4"/>
        <v>0</v>
      </c>
      <c r="M183" s="1" t="e">
        <f>VLOOKUP(B183,Ref.!I:K,3,0)</f>
        <v>#N/A</v>
      </c>
      <c r="N183" s="1">
        <f t="shared" si="5"/>
        <v>0</v>
      </c>
    </row>
    <row r="184" spans="1:14" x14ac:dyDescent="0.25">
      <c r="A184"/>
      <c r="B184"/>
      <c r="C184"/>
      <c r="D184" s="108"/>
      <c r="E184"/>
      <c r="F184"/>
      <c r="G184"/>
      <c r="H184" s="108"/>
      <c r="J184" s="68">
        <f>IFERROR(VLOOKUP(A184,jun!A:H,8,0),0)</f>
        <v>0</v>
      </c>
      <c r="K184" s="70">
        <f t="shared" si="4"/>
        <v>0</v>
      </c>
      <c r="M184" s="1" t="e">
        <f>VLOOKUP(B184,Ref.!I:K,3,0)</f>
        <v>#N/A</v>
      </c>
      <c r="N184" s="1">
        <f t="shared" si="5"/>
        <v>0</v>
      </c>
    </row>
    <row r="185" spans="1:14" x14ac:dyDescent="0.25">
      <c r="A185"/>
      <c r="B185"/>
      <c r="C185"/>
      <c r="D185" s="108"/>
      <c r="E185"/>
      <c r="F185"/>
      <c r="G185"/>
      <c r="H185" s="108"/>
      <c r="J185" s="68">
        <f>IFERROR(VLOOKUP(A185,jun!A:H,8,0),0)</f>
        <v>0</v>
      </c>
      <c r="K185" s="70">
        <f t="shared" si="4"/>
        <v>0</v>
      </c>
      <c r="M185" s="1" t="e">
        <f>VLOOKUP(B185,Ref.!I:K,3,0)</f>
        <v>#N/A</v>
      </c>
      <c r="N185" s="1">
        <f t="shared" si="5"/>
        <v>0</v>
      </c>
    </row>
    <row r="186" spans="1:14" x14ac:dyDescent="0.25">
      <c r="A186"/>
      <c r="B186"/>
      <c r="C186"/>
      <c r="D186" s="108"/>
      <c r="E186"/>
      <c r="F186"/>
      <c r="G186"/>
      <c r="H186" s="108"/>
      <c r="J186" s="68">
        <f>IFERROR(VLOOKUP(A186,jun!A:H,8,0),0)</f>
        <v>0</v>
      </c>
      <c r="K186" s="70">
        <f t="shared" si="4"/>
        <v>0</v>
      </c>
      <c r="M186" s="1" t="e">
        <f>VLOOKUP(B186,Ref.!I:K,3,0)</f>
        <v>#N/A</v>
      </c>
      <c r="N186" s="1">
        <f t="shared" si="5"/>
        <v>0</v>
      </c>
    </row>
    <row r="187" spans="1:14" x14ac:dyDescent="0.25">
      <c r="A187"/>
      <c r="B187"/>
      <c r="C187"/>
      <c r="D187" s="108"/>
      <c r="E187"/>
      <c r="F187"/>
      <c r="G187"/>
      <c r="H187" s="108"/>
      <c r="J187" s="68">
        <f>IFERROR(VLOOKUP(A187,jun!A:H,8,0),0)</f>
        <v>0</v>
      </c>
      <c r="K187" s="70">
        <f t="shared" si="4"/>
        <v>0</v>
      </c>
      <c r="M187" s="1" t="e">
        <f>VLOOKUP(B187,Ref.!I:K,3,0)</f>
        <v>#N/A</v>
      </c>
      <c r="N187" s="1">
        <f t="shared" si="5"/>
        <v>0</v>
      </c>
    </row>
    <row r="188" spans="1:14" x14ac:dyDescent="0.25">
      <c r="A188"/>
      <c r="B188"/>
      <c r="C188"/>
      <c r="D188" s="108"/>
      <c r="E188"/>
      <c r="F188"/>
      <c r="G188"/>
      <c r="H188" s="108"/>
      <c r="J188" s="68">
        <f>IFERROR(VLOOKUP(A188,jun!A:H,8,0),0)</f>
        <v>0</v>
      </c>
      <c r="K188" s="70">
        <f t="shared" si="4"/>
        <v>0</v>
      </c>
      <c r="M188" s="1" t="e">
        <f>VLOOKUP(B188,Ref.!I:K,3,0)</f>
        <v>#N/A</v>
      </c>
      <c r="N188" s="1">
        <f t="shared" si="5"/>
        <v>0</v>
      </c>
    </row>
    <row r="189" spans="1:14" x14ac:dyDescent="0.25">
      <c r="A189"/>
      <c r="B189"/>
      <c r="C189"/>
      <c r="D189" s="108"/>
      <c r="E189" s="108"/>
      <c r="F189" s="108"/>
      <c r="G189" s="108"/>
      <c r="H189" s="108"/>
      <c r="J189" s="68">
        <f>IFERROR(VLOOKUP(A189,jun!A:H,8,0),0)</f>
        <v>0</v>
      </c>
      <c r="K189" s="70">
        <f t="shared" si="4"/>
        <v>0</v>
      </c>
      <c r="M189" s="1" t="e">
        <f>VLOOKUP(B189,Ref.!I:K,3,0)</f>
        <v>#N/A</v>
      </c>
      <c r="N189" s="1">
        <f t="shared" si="5"/>
        <v>0</v>
      </c>
    </row>
    <row r="190" spans="1:14" x14ac:dyDescent="0.25">
      <c r="A190"/>
      <c r="B190"/>
      <c r="C190"/>
      <c r="D190" s="108"/>
      <c r="E190" s="108"/>
      <c r="F190" s="108"/>
      <c r="G190" s="108"/>
      <c r="H190" s="108"/>
      <c r="J190" s="68">
        <f>IFERROR(VLOOKUP(A190,jun!A:H,8,0),0)</f>
        <v>0</v>
      </c>
      <c r="K190" s="70">
        <f t="shared" si="4"/>
        <v>0</v>
      </c>
      <c r="M190" s="1" t="e">
        <f>VLOOKUP(B190,Ref.!I:K,3,0)</f>
        <v>#N/A</v>
      </c>
      <c r="N190" s="1">
        <f t="shared" si="5"/>
        <v>0</v>
      </c>
    </row>
    <row r="191" spans="1:14" x14ac:dyDescent="0.25">
      <c r="A191"/>
      <c r="B191"/>
      <c r="C191"/>
      <c r="D191" s="108"/>
      <c r="E191" s="108"/>
      <c r="F191" s="108"/>
      <c r="G191" s="108"/>
      <c r="H191" s="108"/>
      <c r="J191" s="68">
        <f>IFERROR(VLOOKUP(A191,jun!A:H,8,0),0)</f>
        <v>0</v>
      </c>
      <c r="K191" s="70">
        <f t="shared" si="4"/>
        <v>0</v>
      </c>
      <c r="M191" s="1" t="e">
        <f>VLOOKUP(B191,Ref.!I:K,3,0)</f>
        <v>#N/A</v>
      </c>
      <c r="N191" s="1">
        <f t="shared" si="5"/>
        <v>0</v>
      </c>
    </row>
    <row r="192" spans="1:14" x14ac:dyDescent="0.25">
      <c r="A192"/>
      <c r="B192"/>
      <c r="C192"/>
      <c r="D192" s="108"/>
      <c r="E192" s="108"/>
      <c r="F192" s="108"/>
      <c r="G192"/>
      <c r="H192" s="108"/>
      <c r="J192" s="68">
        <f>IFERROR(VLOOKUP(A192,jun!A:H,8,0),0)</f>
        <v>0</v>
      </c>
      <c r="K192" s="70">
        <f t="shared" si="4"/>
        <v>0</v>
      </c>
      <c r="M192" s="1" t="e">
        <f>VLOOKUP(B192,Ref.!I:K,3,0)</f>
        <v>#N/A</v>
      </c>
      <c r="N192" s="1">
        <f t="shared" si="5"/>
        <v>0</v>
      </c>
    </row>
    <row r="193" spans="1:14" x14ac:dyDescent="0.25">
      <c r="A193"/>
      <c r="B193"/>
      <c r="C193"/>
      <c r="D193"/>
      <c r="E193"/>
      <c r="F193"/>
      <c r="G193"/>
      <c r="H193"/>
      <c r="J193" s="68">
        <f>IFERROR(VLOOKUP(A193,jun!A:H,8,0),0)</f>
        <v>0</v>
      </c>
      <c r="K193" s="70">
        <f t="shared" si="4"/>
        <v>0</v>
      </c>
      <c r="M193" s="1" t="e">
        <f>VLOOKUP(B193,Ref.!I:K,3,0)</f>
        <v>#N/A</v>
      </c>
      <c r="N193" s="1">
        <f t="shared" si="5"/>
        <v>0</v>
      </c>
    </row>
    <row r="194" spans="1:14" x14ac:dyDescent="0.25">
      <c r="A194"/>
      <c r="B194"/>
      <c r="C194"/>
      <c r="D194"/>
      <c r="E194"/>
      <c r="F194"/>
      <c r="G194"/>
      <c r="H194"/>
      <c r="J194" s="68">
        <f>IFERROR(VLOOKUP(A194,jun!A:H,8,0),0)</f>
        <v>0</v>
      </c>
      <c r="K194" s="70">
        <f t="shared" ref="K194:K257" si="6">D194-J194</f>
        <v>0</v>
      </c>
      <c r="M194" s="1" t="e">
        <f>VLOOKUP(B194,Ref.!I:K,3,0)</f>
        <v>#N/A</v>
      </c>
      <c r="N194" s="1">
        <f t="shared" si="5"/>
        <v>0</v>
      </c>
    </row>
    <row r="195" spans="1:14" x14ac:dyDescent="0.25">
      <c r="A195"/>
      <c r="B195"/>
      <c r="C195"/>
      <c r="D195"/>
      <c r="E195"/>
      <c r="F195"/>
      <c r="G195"/>
      <c r="H195"/>
      <c r="J195" s="68">
        <f>IFERROR(VLOOKUP(A195,jun!A:H,8,0),0)</f>
        <v>0</v>
      </c>
      <c r="K195" s="70">
        <f t="shared" si="6"/>
        <v>0</v>
      </c>
      <c r="M195" s="1" t="e">
        <f>VLOOKUP(B195,Ref.!I:K,3,0)</f>
        <v>#N/A</v>
      </c>
      <c r="N195" s="1">
        <f t="shared" ref="N195:N258" si="7">LEN(A195)</f>
        <v>0</v>
      </c>
    </row>
    <row r="196" spans="1:14" x14ac:dyDescent="0.25">
      <c r="A196"/>
      <c r="B196"/>
      <c r="C196"/>
      <c r="D196"/>
      <c r="E196"/>
      <c r="F196"/>
      <c r="G196"/>
      <c r="H196"/>
      <c r="J196" s="68">
        <f>IFERROR(VLOOKUP(A196,jun!A:H,8,0),0)</f>
        <v>0</v>
      </c>
      <c r="K196" s="70">
        <f t="shared" si="6"/>
        <v>0</v>
      </c>
      <c r="M196" s="1" t="e">
        <f>VLOOKUP(B196,Ref.!I:K,3,0)</f>
        <v>#N/A</v>
      </c>
      <c r="N196" s="1">
        <f t="shared" si="7"/>
        <v>0</v>
      </c>
    </row>
    <row r="197" spans="1:14" x14ac:dyDescent="0.25">
      <c r="A197"/>
      <c r="B197"/>
      <c r="C197"/>
      <c r="D197" s="108"/>
      <c r="E197" s="108"/>
      <c r="F197" s="108"/>
      <c r="G197" s="108"/>
      <c r="H197" s="108"/>
      <c r="J197" s="68">
        <f>IFERROR(VLOOKUP(A197,jun!A:H,8,0),0)</f>
        <v>0</v>
      </c>
      <c r="K197" s="70">
        <f t="shared" si="6"/>
        <v>0</v>
      </c>
      <c r="M197" s="1" t="e">
        <f>VLOOKUP(B197,Ref.!I:K,3,0)</f>
        <v>#N/A</v>
      </c>
      <c r="N197" s="1">
        <f t="shared" si="7"/>
        <v>0</v>
      </c>
    </row>
    <row r="198" spans="1:14" x14ac:dyDescent="0.25">
      <c r="A198"/>
      <c r="B198"/>
      <c r="C198"/>
      <c r="D198"/>
      <c r="E198"/>
      <c r="F198"/>
      <c r="G198"/>
      <c r="H198"/>
      <c r="J198" s="68">
        <f>IFERROR(VLOOKUP(A198,jun!A:H,8,0),0)</f>
        <v>0</v>
      </c>
      <c r="K198" s="70">
        <f t="shared" si="6"/>
        <v>0</v>
      </c>
      <c r="M198" s="1" t="e">
        <f>VLOOKUP(B198,Ref.!I:K,3,0)</f>
        <v>#N/A</v>
      </c>
      <c r="N198" s="1">
        <f t="shared" si="7"/>
        <v>0</v>
      </c>
    </row>
    <row r="199" spans="1:14" x14ac:dyDescent="0.25">
      <c r="A199"/>
      <c r="B199"/>
      <c r="C199"/>
      <c r="D199"/>
      <c r="E199"/>
      <c r="F199"/>
      <c r="G199"/>
      <c r="H199"/>
      <c r="J199" s="68">
        <f>IFERROR(VLOOKUP(A199,jun!A:H,8,0),0)</f>
        <v>0</v>
      </c>
      <c r="K199" s="70">
        <f t="shared" si="6"/>
        <v>0</v>
      </c>
      <c r="M199" s="1" t="e">
        <f>VLOOKUP(B199,Ref.!I:K,3,0)</f>
        <v>#N/A</v>
      </c>
      <c r="N199" s="1">
        <f t="shared" si="7"/>
        <v>0</v>
      </c>
    </row>
    <row r="200" spans="1:14" x14ac:dyDescent="0.25">
      <c r="A200"/>
      <c r="B200"/>
      <c r="C200"/>
      <c r="D200" s="108"/>
      <c r="E200"/>
      <c r="F200"/>
      <c r="G200"/>
      <c r="H200" s="108"/>
      <c r="J200" s="68">
        <f>IFERROR(VLOOKUP(A200,jun!A:H,8,0),0)</f>
        <v>0</v>
      </c>
      <c r="K200" s="70">
        <f t="shared" si="6"/>
        <v>0</v>
      </c>
      <c r="M200" s="1" t="e">
        <f>VLOOKUP(B200,Ref.!I:K,3,0)</f>
        <v>#N/A</v>
      </c>
      <c r="N200" s="1">
        <f t="shared" si="7"/>
        <v>0</v>
      </c>
    </row>
    <row r="201" spans="1:14" x14ac:dyDescent="0.25">
      <c r="A201"/>
      <c r="B201"/>
      <c r="C201"/>
      <c r="D201"/>
      <c r="E201"/>
      <c r="F201"/>
      <c r="G201"/>
      <c r="H201"/>
      <c r="J201" s="68">
        <f>IFERROR(VLOOKUP(A201,jun!A:H,8,0),0)</f>
        <v>0</v>
      </c>
      <c r="K201" s="70">
        <f t="shared" si="6"/>
        <v>0</v>
      </c>
      <c r="M201" s="1" t="e">
        <f>VLOOKUP(B201,Ref.!I:K,3,0)</f>
        <v>#N/A</v>
      </c>
      <c r="N201" s="1">
        <f t="shared" si="7"/>
        <v>0</v>
      </c>
    </row>
    <row r="202" spans="1:14" x14ac:dyDescent="0.25">
      <c r="A202"/>
      <c r="B202"/>
      <c r="C202"/>
      <c r="D202"/>
      <c r="E202" s="108"/>
      <c r="F202" s="108"/>
      <c r="G202"/>
      <c r="H202"/>
      <c r="J202" s="68">
        <f>IFERROR(VLOOKUP(A202,jun!A:H,8,0),0)</f>
        <v>0</v>
      </c>
      <c r="K202" s="70">
        <f t="shared" si="6"/>
        <v>0</v>
      </c>
      <c r="M202" s="1" t="e">
        <f>VLOOKUP(B202,Ref.!I:K,3,0)</f>
        <v>#N/A</v>
      </c>
      <c r="N202" s="1">
        <f t="shared" si="7"/>
        <v>0</v>
      </c>
    </row>
    <row r="203" spans="1:14" x14ac:dyDescent="0.25">
      <c r="A203"/>
      <c r="B203"/>
      <c r="C203"/>
      <c r="D203"/>
      <c r="E203"/>
      <c r="F203"/>
      <c r="G203"/>
      <c r="H203"/>
      <c r="J203" s="68">
        <f>IFERROR(VLOOKUP(A203,jun!A:H,8,0),0)</f>
        <v>0</v>
      </c>
      <c r="K203" s="70">
        <f t="shared" si="6"/>
        <v>0</v>
      </c>
      <c r="M203" s="1" t="e">
        <f>VLOOKUP(B203,Ref.!I:K,3,0)</f>
        <v>#N/A</v>
      </c>
      <c r="N203" s="1">
        <f t="shared" si="7"/>
        <v>0</v>
      </c>
    </row>
    <row r="204" spans="1:14" x14ac:dyDescent="0.25">
      <c r="A204"/>
      <c r="B204"/>
      <c r="C204"/>
      <c r="D204" s="108"/>
      <c r="E204" s="108"/>
      <c r="F204" s="108"/>
      <c r="G204" s="108"/>
      <c r="H204" s="108"/>
      <c r="J204" s="68">
        <f>IFERROR(VLOOKUP(A204,jun!A:H,8,0),0)</f>
        <v>0</v>
      </c>
      <c r="K204" s="70">
        <f t="shared" si="6"/>
        <v>0</v>
      </c>
      <c r="M204" s="1" t="e">
        <f>VLOOKUP(B204,Ref.!I:K,3,0)</f>
        <v>#N/A</v>
      </c>
      <c r="N204" s="1">
        <f t="shared" si="7"/>
        <v>0</v>
      </c>
    </row>
    <row r="205" spans="1:14" x14ac:dyDescent="0.25">
      <c r="A205"/>
      <c r="B205"/>
      <c r="C205"/>
      <c r="D205" s="108"/>
      <c r="E205" s="108"/>
      <c r="F205" s="108"/>
      <c r="G205"/>
      <c r="H205" s="108"/>
      <c r="J205" s="68">
        <f>IFERROR(VLOOKUP(A205,jun!A:H,8,0),0)</f>
        <v>0</v>
      </c>
      <c r="K205" s="70">
        <f t="shared" si="6"/>
        <v>0</v>
      </c>
      <c r="M205" s="1" t="e">
        <f>VLOOKUP(B205,Ref.!I:K,3,0)</f>
        <v>#N/A</v>
      </c>
      <c r="N205" s="1">
        <f t="shared" si="7"/>
        <v>0</v>
      </c>
    </row>
    <row r="206" spans="1:14" x14ac:dyDescent="0.25">
      <c r="A206"/>
      <c r="B206"/>
      <c r="C206"/>
      <c r="D206"/>
      <c r="E206"/>
      <c r="F206" s="108"/>
      <c r="G206" s="108"/>
      <c r="H206" s="108"/>
      <c r="J206" s="68">
        <f>IFERROR(VLOOKUP(A206,jun!A:H,8,0),0)</f>
        <v>0</v>
      </c>
      <c r="K206" s="70">
        <f t="shared" si="6"/>
        <v>0</v>
      </c>
      <c r="M206" s="1" t="e">
        <f>VLOOKUP(B206,Ref.!I:K,3,0)</f>
        <v>#N/A</v>
      </c>
      <c r="N206" s="1">
        <f t="shared" si="7"/>
        <v>0</v>
      </c>
    </row>
    <row r="207" spans="1:14" x14ac:dyDescent="0.25">
      <c r="A207"/>
      <c r="B207"/>
      <c r="C207"/>
      <c r="D207" s="108"/>
      <c r="E207"/>
      <c r="F207"/>
      <c r="G207"/>
      <c r="H207" s="108"/>
      <c r="J207" s="68">
        <f>IFERROR(VLOOKUP(A207,jun!A:H,8,0),0)</f>
        <v>0</v>
      </c>
      <c r="K207" s="70">
        <f t="shared" si="6"/>
        <v>0</v>
      </c>
      <c r="M207" s="1" t="e">
        <f>VLOOKUP(B207,Ref.!I:K,3,0)</f>
        <v>#N/A</v>
      </c>
      <c r="N207" s="1">
        <f t="shared" si="7"/>
        <v>0</v>
      </c>
    </row>
    <row r="208" spans="1:14" x14ac:dyDescent="0.25">
      <c r="A208"/>
      <c r="B208"/>
      <c r="C208"/>
      <c r="D208" s="108"/>
      <c r="E208"/>
      <c r="F208" s="108"/>
      <c r="G208" s="108"/>
      <c r="H208" s="108"/>
      <c r="J208" s="68">
        <f>IFERROR(VLOOKUP(A208,jun!A:H,8,0),0)</f>
        <v>0</v>
      </c>
      <c r="K208" s="70">
        <f t="shared" si="6"/>
        <v>0</v>
      </c>
      <c r="M208" s="1" t="e">
        <f>VLOOKUP(B208,Ref.!I:K,3,0)</f>
        <v>#N/A</v>
      </c>
      <c r="N208" s="1">
        <f t="shared" si="7"/>
        <v>0</v>
      </c>
    </row>
    <row r="209" spans="1:14" x14ac:dyDescent="0.25">
      <c r="A209"/>
      <c r="B209"/>
      <c r="C209"/>
      <c r="D209" s="108"/>
      <c r="E209"/>
      <c r="F209"/>
      <c r="G209"/>
      <c r="H209" s="108"/>
      <c r="J209" s="68">
        <f>IFERROR(VLOOKUP(A209,jun!A:H,8,0),0)</f>
        <v>0</v>
      </c>
      <c r="K209" s="70">
        <f t="shared" si="6"/>
        <v>0</v>
      </c>
      <c r="M209" s="1" t="e">
        <f>VLOOKUP(B209,Ref.!I:K,3,0)</f>
        <v>#N/A</v>
      </c>
      <c r="N209" s="1">
        <f t="shared" si="7"/>
        <v>0</v>
      </c>
    </row>
    <row r="210" spans="1:14" x14ac:dyDescent="0.25">
      <c r="A210"/>
      <c r="B210"/>
      <c r="C210"/>
      <c r="D210" s="108"/>
      <c r="E210"/>
      <c r="F210" s="108"/>
      <c r="G210" s="108"/>
      <c r="H210" s="108"/>
      <c r="J210" s="68">
        <f>IFERROR(VLOOKUP(A210,jun!A:H,8,0),0)</f>
        <v>0</v>
      </c>
      <c r="K210" s="70">
        <f t="shared" si="6"/>
        <v>0</v>
      </c>
      <c r="M210" s="1" t="e">
        <f>VLOOKUP(B210,Ref.!I:K,3,0)</f>
        <v>#N/A</v>
      </c>
      <c r="N210" s="1">
        <f t="shared" si="7"/>
        <v>0</v>
      </c>
    </row>
    <row r="211" spans="1:14" x14ac:dyDescent="0.25">
      <c r="A211"/>
      <c r="B211"/>
      <c r="C211"/>
      <c r="D211"/>
      <c r="E211"/>
      <c r="F211"/>
      <c r="G211"/>
      <c r="H211"/>
      <c r="J211" s="68">
        <f>IFERROR(VLOOKUP(A211,jun!A:H,8,0),0)</f>
        <v>0</v>
      </c>
      <c r="K211" s="70">
        <f t="shared" si="6"/>
        <v>0</v>
      </c>
      <c r="M211" s="1" t="e">
        <f>VLOOKUP(B211,Ref.!I:K,3,0)</f>
        <v>#N/A</v>
      </c>
      <c r="N211" s="1">
        <f t="shared" si="7"/>
        <v>0</v>
      </c>
    </row>
    <row r="212" spans="1:14" x14ac:dyDescent="0.25">
      <c r="A212"/>
      <c r="B212"/>
      <c r="C212"/>
      <c r="D212" s="108"/>
      <c r="E212"/>
      <c r="F212"/>
      <c r="G212"/>
      <c r="H212" s="108"/>
      <c r="J212" s="68">
        <f>IFERROR(VLOOKUP(A212,jun!A:H,8,0),0)</f>
        <v>0</v>
      </c>
      <c r="K212" s="70">
        <f t="shared" si="6"/>
        <v>0</v>
      </c>
      <c r="M212" s="1" t="e">
        <f>VLOOKUP(B212,Ref.!I:K,3,0)</f>
        <v>#N/A</v>
      </c>
      <c r="N212" s="1">
        <f t="shared" si="7"/>
        <v>0</v>
      </c>
    </row>
    <row r="213" spans="1:14" x14ac:dyDescent="0.25">
      <c r="A213"/>
      <c r="B213"/>
      <c r="C213"/>
      <c r="D213"/>
      <c r="E213"/>
      <c r="F213" s="108"/>
      <c r="G213" s="108"/>
      <c r="H213" s="108"/>
      <c r="J213" s="68">
        <f>IFERROR(VLOOKUP(A213,jun!A:H,8,0),0)</f>
        <v>0</v>
      </c>
      <c r="K213" s="70">
        <f t="shared" si="6"/>
        <v>0</v>
      </c>
      <c r="M213" s="1" t="e">
        <f>VLOOKUP(B213,Ref.!I:K,3,0)</f>
        <v>#N/A</v>
      </c>
      <c r="N213" s="1">
        <f t="shared" si="7"/>
        <v>0</v>
      </c>
    </row>
    <row r="214" spans="1:14" x14ac:dyDescent="0.25">
      <c r="A214"/>
      <c r="B214"/>
      <c r="C214"/>
      <c r="D214"/>
      <c r="E214"/>
      <c r="F214"/>
      <c r="G214"/>
      <c r="H214"/>
      <c r="J214" s="68">
        <f>IFERROR(VLOOKUP(A214,jun!A:H,8,0),0)</f>
        <v>0</v>
      </c>
      <c r="K214" s="70">
        <f t="shared" si="6"/>
        <v>0</v>
      </c>
      <c r="M214" s="1" t="e">
        <f>VLOOKUP(B214,Ref.!I:K,3,0)</f>
        <v>#N/A</v>
      </c>
      <c r="N214" s="1">
        <f t="shared" si="7"/>
        <v>0</v>
      </c>
    </row>
    <row r="215" spans="1:14" x14ac:dyDescent="0.25">
      <c r="A215"/>
      <c r="B215"/>
      <c r="C215"/>
      <c r="D215"/>
      <c r="E215"/>
      <c r="F215" s="108"/>
      <c r="G215" s="108"/>
      <c r="H215" s="108"/>
      <c r="J215" s="68">
        <f>IFERROR(VLOOKUP(A215,jun!A:H,8,0),0)</f>
        <v>0</v>
      </c>
      <c r="K215" s="70">
        <f t="shared" si="6"/>
        <v>0</v>
      </c>
      <c r="M215" s="1" t="e">
        <f>VLOOKUP(B215,Ref.!I:K,3,0)</f>
        <v>#N/A</v>
      </c>
      <c r="N215" s="1">
        <f t="shared" si="7"/>
        <v>0</v>
      </c>
    </row>
    <row r="216" spans="1:14" x14ac:dyDescent="0.25">
      <c r="A216"/>
      <c r="B216"/>
      <c r="C216"/>
      <c r="D216"/>
      <c r="E216"/>
      <c r="F216"/>
      <c r="G216"/>
      <c r="H216"/>
      <c r="J216" s="68">
        <f>IFERROR(VLOOKUP(A216,jun!A:H,8,0),0)</f>
        <v>0</v>
      </c>
      <c r="K216" s="70">
        <f t="shared" si="6"/>
        <v>0</v>
      </c>
      <c r="M216" s="1" t="e">
        <f>VLOOKUP(B216,Ref.!I:K,3,0)</f>
        <v>#N/A</v>
      </c>
      <c r="N216" s="1">
        <f t="shared" si="7"/>
        <v>0</v>
      </c>
    </row>
    <row r="217" spans="1:14" x14ac:dyDescent="0.25">
      <c r="A217"/>
      <c r="B217"/>
      <c r="C217"/>
      <c r="D217"/>
      <c r="E217"/>
      <c r="F217" s="108"/>
      <c r="G217" s="108"/>
      <c r="H217" s="108"/>
      <c r="J217" s="68">
        <f>IFERROR(VLOOKUP(A217,jun!A:H,8,0),0)</f>
        <v>0</v>
      </c>
      <c r="K217" s="70">
        <f t="shared" si="6"/>
        <v>0</v>
      </c>
      <c r="M217" s="1" t="e">
        <f>VLOOKUP(B217,Ref.!I:K,3,0)</f>
        <v>#N/A</v>
      </c>
      <c r="N217" s="1">
        <f t="shared" si="7"/>
        <v>0</v>
      </c>
    </row>
    <row r="218" spans="1:14" x14ac:dyDescent="0.25">
      <c r="A218"/>
      <c r="B218"/>
      <c r="C218"/>
      <c r="D218" s="108"/>
      <c r="E218"/>
      <c r="F218"/>
      <c r="G218"/>
      <c r="H218" s="108"/>
      <c r="J218" s="68">
        <f>IFERROR(VLOOKUP(A218,jun!A:H,8,0),0)</f>
        <v>0</v>
      </c>
      <c r="K218" s="70">
        <f t="shared" si="6"/>
        <v>0</v>
      </c>
      <c r="M218" s="1" t="e">
        <f>VLOOKUP(B218,Ref.!I:K,3,0)</f>
        <v>#N/A</v>
      </c>
      <c r="N218" s="1">
        <f t="shared" si="7"/>
        <v>0</v>
      </c>
    </row>
    <row r="219" spans="1:14" x14ac:dyDescent="0.25">
      <c r="A219"/>
      <c r="B219"/>
      <c r="C219"/>
      <c r="D219"/>
      <c r="E219"/>
      <c r="F219"/>
      <c r="G219"/>
      <c r="H219"/>
      <c r="J219" s="68">
        <f>IFERROR(VLOOKUP(A219,jun!A:H,8,0),0)</f>
        <v>0</v>
      </c>
      <c r="K219" s="70">
        <f t="shared" si="6"/>
        <v>0</v>
      </c>
      <c r="M219" s="1" t="e">
        <f>VLOOKUP(B219,Ref.!I:K,3,0)</f>
        <v>#N/A</v>
      </c>
      <c r="N219" s="1">
        <f t="shared" si="7"/>
        <v>0</v>
      </c>
    </row>
    <row r="220" spans="1:14" x14ac:dyDescent="0.25">
      <c r="A220"/>
      <c r="B220"/>
      <c r="C220"/>
      <c r="D220" s="108"/>
      <c r="E220" s="108"/>
      <c r="F220" s="108"/>
      <c r="G220" s="108"/>
      <c r="H220"/>
      <c r="J220" s="68">
        <f>IFERROR(VLOOKUP(A220,jun!A:H,8,0),0)</f>
        <v>0</v>
      </c>
      <c r="K220" s="70">
        <f t="shared" si="6"/>
        <v>0</v>
      </c>
      <c r="M220" s="1" t="e">
        <f>VLOOKUP(B220,Ref.!I:K,3,0)</f>
        <v>#N/A</v>
      </c>
      <c r="N220" s="1">
        <f t="shared" si="7"/>
        <v>0</v>
      </c>
    </row>
    <row r="221" spans="1:14" x14ac:dyDescent="0.25">
      <c r="A221"/>
      <c r="B221"/>
      <c r="C221"/>
      <c r="D221"/>
      <c r="E221"/>
      <c r="F221"/>
      <c r="G221"/>
      <c r="H221"/>
      <c r="J221" s="68">
        <f>IFERROR(VLOOKUP(A221,jun!A:H,8,0),0)</f>
        <v>0</v>
      </c>
      <c r="K221" s="70">
        <f t="shared" si="6"/>
        <v>0</v>
      </c>
      <c r="M221" s="1" t="e">
        <f>VLOOKUP(B221,Ref.!I:K,3,0)</f>
        <v>#N/A</v>
      </c>
      <c r="N221" s="1">
        <f t="shared" si="7"/>
        <v>0</v>
      </c>
    </row>
    <row r="222" spans="1:14" x14ac:dyDescent="0.25">
      <c r="A222"/>
      <c r="B222"/>
      <c r="C222"/>
      <c r="D222"/>
      <c r="E222"/>
      <c r="F222"/>
      <c r="G222"/>
      <c r="H222"/>
      <c r="J222" s="68">
        <f>IFERROR(VLOOKUP(A222,jun!A:H,8,0),0)</f>
        <v>0</v>
      </c>
      <c r="K222" s="70">
        <f t="shared" si="6"/>
        <v>0</v>
      </c>
      <c r="M222" s="1" t="e">
        <f>VLOOKUP(B222,Ref.!I:K,3,0)</f>
        <v>#N/A</v>
      </c>
      <c r="N222" s="1">
        <f t="shared" si="7"/>
        <v>0</v>
      </c>
    </row>
    <row r="223" spans="1:14" x14ac:dyDescent="0.25">
      <c r="A223"/>
      <c r="B223"/>
      <c r="C223"/>
      <c r="D223"/>
      <c r="E223"/>
      <c r="F223"/>
      <c r="G223"/>
      <c r="H223"/>
      <c r="J223" s="68">
        <f>IFERROR(VLOOKUP(A223,jun!A:H,8,0),0)</f>
        <v>0</v>
      </c>
      <c r="K223" s="70">
        <f t="shared" si="6"/>
        <v>0</v>
      </c>
      <c r="M223" s="1" t="e">
        <f>VLOOKUP(B223,Ref.!I:K,3,0)</f>
        <v>#N/A</v>
      </c>
      <c r="N223" s="1">
        <f t="shared" si="7"/>
        <v>0</v>
      </c>
    </row>
    <row r="224" spans="1:14" x14ac:dyDescent="0.25">
      <c r="A224"/>
      <c r="B224"/>
      <c r="C224"/>
      <c r="D224"/>
      <c r="E224"/>
      <c r="F224"/>
      <c r="G224"/>
      <c r="H224"/>
      <c r="J224" s="68">
        <f>IFERROR(VLOOKUP(A224,jun!A:H,8,0),0)</f>
        <v>0</v>
      </c>
      <c r="K224" s="70">
        <f t="shared" si="6"/>
        <v>0</v>
      </c>
      <c r="M224" s="1" t="e">
        <f>VLOOKUP(B224,Ref.!I:K,3,0)</f>
        <v>#N/A</v>
      </c>
      <c r="N224" s="1">
        <f t="shared" si="7"/>
        <v>0</v>
      </c>
    </row>
    <row r="225" spans="1:14" x14ac:dyDescent="0.25">
      <c r="A225"/>
      <c r="B225"/>
      <c r="C225"/>
      <c r="D225"/>
      <c r="E225"/>
      <c r="F225"/>
      <c r="G225"/>
      <c r="H225"/>
      <c r="J225" s="68">
        <f>IFERROR(VLOOKUP(A225,jun!A:H,8,0),0)</f>
        <v>0</v>
      </c>
      <c r="K225" s="70">
        <f t="shared" si="6"/>
        <v>0</v>
      </c>
      <c r="M225" s="1" t="e">
        <f>VLOOKUP(B225,Ref.!I:K,3,0)</f>
        <v>#N/A</v>
      </c>
      <c r="N225" s="1">
        <f t="shared" si="7"/>
        <v>0</v>
      </c>
    </row>
    <row r="226" spans="1:14" x14ac:dyDescent="0.25">
      <c r="A226"/>
      <c r="B226"/>
      <c r="C226"/>
      <c r="D226" s="108"/>
      <c r="E226" s="108"/>
      <c r="F226" s="108"/>
      <c r="G226"/>
      <c r="H226" s="108"/>
      <c r="J226" s="68">
        <f>IFERROR(VLOOKUP(A226,jun!A:H,8,0),0)</f>
        <v>0</v>
      </c>
      <c r="K226" s="70">
        <f t="shared" si="6"/>
        <v>0</v>
      </c>
      <c r="M226" s="1" t="e">
        <f>VLOOKUP(B226,Ref.!I:K,3,0)</f>
        <v>#N/A</v>
      </c>
      <c r="N226" s="1">
        <f t="shared" si="7"/>
        <v>0</v>
      </c>
    </row>
    <row r="227" spans="1:14" x14ac:dyDescent="0.25">
      <c r="A227"/>
      <c r="B227"/>
      <c r="C227"/>
      <c r="D227" s="108"/>
      <c r="E227" s="108"/>
      <c r="F227"/>
      <c r="G227" s="108"/>
      <c r="H227" s="108"/>
      <c r="J227" s="68">
        <f>IFERROR(VLOOKUP(A227,jun!A:H,8,0),0)</f>
        <v>0</v>
      </c>
      <c r="K227" s="70">
        <f t="shared" si="6"/>
        <v>0</v>
      </c>
      <c r="M227" s="1" t="e">
        <f>VLOOKUP(B227,Ref.!I:K,3,0)</f>
        <v>#N/A</v>
      </c>
      <c r="N227" s="1">
        <f t="shared" si="7"/>
        <v>0</v>
      </c>
    </row>
    <row r="228" spans="1:14" x14ac:dyDescent="0.25">
      <c r="A228"/>
      <c r="B228"/>
      <c r="C228"/>
      <c r="D228" s="108"/>
      <c r="E228" s="108"/>
      <c r="F228" s="108"/>
      <c r="G228" s="108"/>
      <c r="H228" s="108"/>
      <c r="J228" s="68">
        <f>IFERROR(VLOOKUP(A228,jun!A:H,8,0),0)</f>
        <v>0</v>
      </c>
      <c r="K228" s="70">
        <f t="shared" si="6"/>
        <v>0</v>
      </c>
      <c r="M228" s="1" t="e">
        <f>VLOOKUP(B228,Ref.!I:K,3,0)</f>
        <v>#N/A</v>
      </c>
      <c r="N228" s="1">
        <f t="shared" si="7"/>
        <v>0</v>
      </c>
    </row>
    <row r="229" spans="1:14" x14ac:dyDescent="0.25">
      <c r="A229"/>
      <c r="B229"/>
      <c r="C229"/>
      <c r="D229" s="108"/>
      <c r="E229" s="108"/>
      <c r="F229" s="108"/>
      <c r="G229" s="108"/>
      <c r="H229" s="108"/>
      <c r="J229" s="68">
        <f>IFERROR(VLOOKUP(A229,jun!A:H,8,0),0)</f>
        <v>0</v>
      </c>
      <c r="K229" s="70">
        <f t="shared" si="6"/>
        <v>0</v>
      </c>
      <c r="M229" s="1" t="e">
        <f>VLOOKUP(B229,Ref.!I:K,3,0)</f>
        <v>#N/A</v>
      </c>
      <c r="N229" s="1">
        <f t="shared" si="7"/>
        <v>0</v>
      </c>
    </row>
    <row r="230" spans="1:14" x14ac:dyDescent="0.25">
      <c r="A230"/>
      <c r="B230"/>
      <c r="C230"/>
      <c r="D230"/>
      <c r="E230"/>
      <c r="F230"/>
      <c r="G230"/>
      <c r="H230"/>
      <c r="J230" s="68">
        <f>IFERROR(VLOOKUP(A230,jun!A:H,8,0),0)</f>
        <v>0</v>
      </c>
      <c r="K230" s="70">
        <f t="shared" si="6"/>
        <v>0</v>
      </c>
      <c r="M230" s="1" t="e">
        <f>VLOOKUP(B230,Ref.!I:K,3,0)</f>
        <v>#N/A</v>
      </c>
      <c r="N230" s="1">
        <f t="shared" si="7"/>
        <v>0</v>
      </c>
    </row>
    <row r="231" spans="1:14" x14ac:dyDescent="0.25">
      <c r="A231"/>
      <c r="B231"/>
      <c r="C231"/>
      <c r="D231" s="108"/>
      <c r="E231"/>
      <c r="F231" s="108"/>
      <c r="G231" s="108"/>
      <c r="H231" s="108"/>
      <c r="J231" s="68">
        <f>IFERROR(VLOOKUP(A231,jun!A:H,8,0),0)</f>
        <v>0</v>
      </c>
      <c r="K231" s="70">
        <f t="shared" si="6"/>
        <v>0</v>
      </c>
      <c r="M231" s="1" t="e">
        <f>VLOOKUP(B231,Ref.!I:K,3,0)</f>
        <v>#N/A</v>
      </c>
      <c r="N231" s="1">
        <f t="shared" si="7"/>
        <v>0</v>
      </c>
    </row>
    <row r="232" spans="1:14" x14ac:dyDescent="0.25">
      <c r="A232"/>
      <c r="B232"/>
      <c r="C232"/>
      <c r="D232" s="108"/>
      <c r="E232" s="108"/>
      <c r="F232" s="108"/>
      <c r="G232"/>
      <c r="H232" s="108"/>
      <c r="J232" s="68">
        <f>IFERROR(VLOOKUP(A232,jun!A:H,8,0),0)</f>
        <v>0</v>
      </c>
      <c r="K232" s="70">
        <f t="shared" si="6"/>
        <v>0</v>
      </c>
      <c r="M232" s="1" t="e">
        <f>VLOOKUP(B232,Ref.!I:K,3,0)</f>
        <v>#N/A</v>
      </c>
      <c r="N232" s="1">
        <f t="shared" si="7"/>
        <v>0</v>
      </c>
    </row>
    <row r="233" spans="1:14" x14ac:dyDescent="0.25">
      <c r="A233"/>
      <c r="B233"/>
      <c r="C233"/>
      <c r="D233" s="108"/>
      <c r="E233" s="108"/>
      <c r="F233" s="108"/>
      <c r="G233"/>
      <c r="H233" s="108"/>
      <c r="J233" s="68">
        <f>IFERROR(VLOOKUP(A233,jun!A:H,8,0),0)</f>
        <v>0</v>
      </c>
      <c r="K233" s="70">
        <f t="shared" si="6"/>
        <v>0</v>
      </c>
      <c r="M233" s="1" t="e">
        <f>VLOOKUP(B233,Ref.!I:K,3,0)</f>
        <v>#N/A</v>
      </c>
      <c r="N233" s="1">
        <f t="shared" si="7"/>
        <v>0</v>
      </c>
    </row>
    <row r="234" spans="1:14" x14ac:dyDescent="0.25">
      <c r="A234"/>
      <c r="B234"/>
      <c r="C234"/>
      <c r="D234" s="108"/>
      <c r="E234"/>
      <c r="F234"/>
      <c r="G234"/>
      <c r="H234" s="108"/>
      <c r="J234" s="68">
        <f>IFERROR(VLOOKUP(A234,jun!A:H,8,0),0)</f>
        <v>0</v>
      </c>
      <c r="K234" s="70">
        <f t="shared" si="6"/>
        <v>0</v>
      </c>
      <c r="M234" s="1" t="e">
        <f>VLOOKUP(B234,Ref.!I:K,3,0)</f>
        <v>#N/A</v>
      </c>
      <c r="N234" s="1">
        <f t="shared" si="7"/>
        <v>0</v>
      </c>
    </row>
    <row r="235" spans="1:14" x14ac:dyDescent="0.25">
      <c r="A235"/>
      <c r="B235"/>
      <c r="C235"/>
      <c r="D235" s="108"/>
      <c r="E235"/>
      <c r="F235"/>
      <c r="G235"/>
      <c r="H235" s="108"/>
      <c r="J235" s="68">
        <f>IFERROR(VLOOKUP(A235,jun!A:H,8,0),0)</f>
        <v>0</v>
      </c>
      <c r="K235" s="70">
        <f t="shared" si="6"/>
        <v>0</v>
      </c>
      <c r="M235" s="1" t="e">
        <f>VLOOKUP(B235,Ref.!I:K,3,0)</f>
        <v>#N/A</v>
      </c>
      <c r="N235" s="1">
        <f t="shared" si="7"/>
        <v>0</v>
      </c>
    </row>
    <row r="236" spans="1:14" x14ac:dyDescent="0.25">
      <c r="A236"/>
      <c r="B236"/>
      <c r="C236"/>
      <c r="D236" s="108"/>
      <c r="E236"/>
      <c r="F236" s="108"/>
      <c r="G236" s="108"/>
      <c r="H236" s="108"/>
      <c r="J236" s="68">
        <f>IFERROR(VLOOKUP(A236,jun!A:H,8,0),0)</f>
        <v>0</v>
      </c>
      <c r="K236" s="70">
        <f t="shared" si="6"/>
        <v>0</v>
      </c>
      <c r="M236" s="1" t="e">
        <f>VLOOKUP(B236,Ref.!I:K,3,0)</f>
        <v>#N/A</v>
      </c>
      <c r="N236" s="1">
        <f t="shared" si="7"/>
        <v>0</v>
      </c>
    </row>
    <row r="237" spans="1:14" x14ac:dyDescent="0.25">
      <c r="A237"/>
      <c r="B237"/>
      <c r="C237"/>
      <c r="D237"/>
      <c r="E237"/>
      <c r="F237"/>
      <c r="G237"/>
      <c r="H237"/>
      <c r="J237" s="68">
        <f>IFERROR(VLOOKUP(A237,jun!A:H,8,0),0)</f>
        <v>0</v>
      </c>
      <c r="K237" s="70">
        <f t="shared" si="6"/>
        <v>0</v>
      </c>
      <c r="M237" s="1" t="e">
        <f>VLOOKUP(B237,Ref.!I:K,3,0)</f>
        <v>#N/A</v>
      </c>
      <c r="N237" s="1">
        <f t="shared" si="7"/>
        <v>0</v>
      </c>
    </row>
    <row r="238" spans="1:14" x14ac:dyDescent="0.25">
      <c r="A238"/>
      <c r="B238"/>
      <c r="C238"/>
      <c r="D238" s="108"/>
      <c r="E238"/>
      <c r="F238"/>
      <c r="G238"/>
      <c r="H238" s="108"/>
      <c r="J238" s="68">
        <f>IFERROR(VLOOKUP(A238,jun!A:H,8,0),0)</f>
        <v>0</v>
      </c>
      <c r="K238" s="70">
        <f t="shared" si="6"/>
        <v>0</v>
      </c>
      <c r="M238" s="1" t="e">
        <f>VLOOKUP(B238,Ref.!I:K,3,0)</f>
        <v>#N/A</v>
      </c>
      <c r="N238" s="1">
        <f t="shared" si="7"/>
        <v>0</v>
      </c>
    </row>
    <row r="239" spans="1:14" x14ac:dyDescent="0.25">
      <c r="A239"/>
      <c r="B239"/>
      <c r="C239"/>
      <c r="D239"/>
      <c r="E239"/>
      <c r="F239"/>
      <c r="G239"/>
      <c r="H239"/>
      <c r="J239" s="68">
        <f>IFERROR(VLOOKUP(A239,jun!A:H,8,0),0)</f>
        <v>0</v>
      </c>
      <c r="K239" s="70">
        <f t="shared" si="6"/>
        <v>0</v>
      </c>
      <c r="M239" s="1" t="e">
        <f>VLOOKUP(B239,Ref.!I:K,3,0)</f>
        <v>#N/A</v>
      </c>
      <c r="N239" s="1">
        <f t="shared" si="7"/>
        <v>0</v>
      </c>
    </row>
    <row r="240" spans="1:14" x14ac:dyDescent="0.25">
      <c r="A240"/>
      <c r="B240"/>
      <c r="C240"/>
      <c r="D240" s="108"/>
      <c r="E240"/>
      <c r="F240"/>
      <c r="G240"/>
      <c r="H240" s="108"/>
      <c r="J240" s="68">
        <f>IFERROR(VLOOKUP(A240,jun!A:H,8,0),0)</f>
        <v>0</v>
      </c>
      <c r="K240" s="70">
        <f t="shared" si="6"/>
        <v>0</v>
      </c>
      <c r="M240" s="1" t="e">
        <f>VLOOKUP(B240,Ref.!I:K,3,0)</f>
        <v>#N/A</v>
      </c>
      <c r="N240" s="1">
        <f t="shared" si="7"/>
        <v>0</v>
      </c>
    </row>
    <row r="241" spans="1:14" x14ac:dyDescent="0.25">
      <c r="A241"/>
      <c r="B241"/>
      <c r="C241"/>
      <c r="D241"/>
      <c r="E241"/>
      <c r="F241"/>
      <c r="G241"/>
      <c r="H241"/>
      <c r="J241" s="68">
        <f>IFERROR(VLOOKUP(A241,jun!A:H,8,0),0)</f>
        <v>0</v>
      </c>
      <c r="K241" s="70">
        <f t="shared" si="6"/>
        <v>0</v>
      </c>
      <c r="M241" s="1" t="e">
        <f>VLOOKUP(B241,Ref.!I:K,3,0)</f>
        <v>#N/A</v>
      </c>
      <c r="N241" s="1">
        <f t="shared" si="7"/>
        <v>0</v>
      </c>
    </row>
    <row r="242" spans="1:14" x14ac:dyDescent="0.25">
      <c r="A242"/>
      <c r="B242"/>
      <c r="C242"/>
      <c r="D242" s="108"/>
      <c r="E242" s="108"/>
      <c r="F242" s="108"/>
      <c r="G242" s="108"/>
      <c r="H242" s="108"/>
      <c r="J242" s="68">
        <f>IFERROR(VLOOKUP(A242,jun!A:H,8,0),0)</f>
        <v>0</v>
      </c>
      <c r="K242" s="70">
        <f t="shared" si="6"/>
        <v>0</v>
      </c>
      <c r="M242" s="1" t="e">
        <f>VLOOKUP(B242,Ref.!I:K,3,0)</f>
        <v>#N/A</v>
      </c>
      <c r="N242" s="1">
        <f t="shared" si="7"/>
        <v>0</v>
      </c>
    </row>
    <row r="243" spans="1:14" x14ac:dyDescent="0.25">
      <c r="A243"/>
      <c r="B243"/>
      <c r="C243"/>
      <c r="D243" s="108"/>
      <c r="E243" s="108"/>
      <c r="F243" s="108"/>
      <c r="G243" s="108"/>
      <c r="H243" s="108"/>
      <c r="J243" s="68">
        <f>IFERROR(VLOOKUP(A243,jun!A:H,8,0),0)</f>
        <v>0</v>
      </c>
      <c r="K243" s="70">
        <f t="shared" si="6"/>
        <v>0</v>
      </c>
      <c r="M243" s="1" t="e">
        <f>VLOOKUP(B243,Ref.!I:K,3,0)</f>
        <v>#N/A</v>
      </c>
      <c r="N243" s="1">
        <f t="shared" si="7"/>
        <v>0</v>
      </c>
    </row>
    <row r="244" spans="1:14" x14ac:dyDescent="0.25">
      <c r="A244"/>
      <c r="B244"/>
      <c r="C244"/>
      <c r="D244" s="108"/>
      <c r="E244" s="108"/>
      <c r="F244" s="108"/>
      <c r="G244"/>
      <c r="H244" s="108"/>
      <c r="J244" s="68">
        <f>IFERROR(VLOOKUP(A244,jun!A:H,8,0),0)</f>
        <v>0</v>
      </c>
      <c r="K244" s="70">
        <f t="shared" si="6"/>
        <v>0</v>
      </c>
      <c r="M244" s="1" t="e">
        <f>VLOOKUP(B244,Ref.!I:K,3,0)</f>
        <v>#N/A</v>
      </c>
      <c r="N244" s="1">
        <f t="shared" si="7"/>
        <v>0</v>
      </c>
    </row>
    <row r="245" spans="1:14" x14ac:dyDescent="0.25">
      <c r="A245"/>
      <c r="B245"/>
      <c r="C245"/>
      <c r="D245" s="108"/>
      <c r="E245"/>
      <c r="F245" s="108"/>
      <c r="G245" s="108"/>
      <c r="H245" s="108"/>
      <c r="J245" s="68">
        <f>IFERROR(VLOOKUP(A245,jun!A:H,8,0),0)</f>
        <v>0</v>
      </c>
      <c r="K245" s="70">
        <f t="shared" si="6"/>
        <v>0</v>
      </c>
      <c r="M245" s="1" t="e">
        <f>VLOOKUP(B245,Ref.!I:K,3,0)</f>
        <v>#N/A</v>
      </c>
      <c r="N245" s="1">
        <f t="shared" si="7"/>
        <v>0</v>
      </c>
    </row>
    <row r="246" spans="1:14" x14ac:dyDescent="0.25">
      <c r="A246"/>
      <c r="B246"/>
      <c r="C246"/>
      <c r="D246" s="108"/>
      <c r="E246"/>
      <c r="F246"/>
      <c r="G246"/>
      <c r="H246" s="108"/>
      <c r="J246" s="68">
        <f>IFERROR(VLOOKUP(A246,jun!A:H,8,0),0)</f>
        <v>0</v>
      </c>
      <c r="K246" s="70">
        <f t="shared" si="6"/>
        <v>0</v>
      </c>
      <c r="M246" s="1" t="e">
        <f>VLOOKUP(B246,Ref.!I:K,3,0)</f>
        <v>#N/A</v>
      </c>
      <c r="N246" s="1">
        <f t="shared" si="7"/>
        <v>0</v>
      </c>
    </row>
    <row r="247" spans="1:14" x14ac:dyDescent="0.25">
      <c r="A247"/>
      <c r="B247"/>
      <c r="C247"/>
      <c r="D247" s="108"/>
      <c r="E247"/>
      <c r="F247"/>
      <c r="G247"/>
      <c r="H247" s="108"/>
      <c r="J247" s="68">
        <f>IFERROR(VLOOKUP(A247,jun!A:H,8,0),0)</f>
        <v>0</v>
      </c>
      <c r="K247" s="70">
        <f t="shared" si="6"/>
        <v>0</v>
      </c>
      <c r="M247" s="1" t="e">
        <f>VLOOKUP(B247,Ref.!I:K,3,0)</f>
        <v>#N/A</v>
      </c>
      <c r="N247" s="1">
        <f t="shared" si="7"/>
        <v>0</v>
      </c>
    </row>
    <row r="248" spans="1:14" x14ac:dyDescent="0.25">
      <c r="A248"/>
      <c r="B248"/>
      <c r="C248"/>
      <c r="D248" s="108"/>
      <c r="E248"/>
      <c r="F248"/>
      <c r="G248"/>
      <c r="H248" s="108"/>
      <c r="J248" s="68">
        <f>IFERROR(VLOOKUP(A248,jun!A:H,8,0),0)</f>
        <v>0</v>
      </c>
      <c r="K248" s="70">
        <f t="shared" si="6"/>
        <v>0</v>
      </c>
      <c r="M248" s="1" t="e">
        <f>VLOOKUP(B248,Ref.!I:K,3,0)</f>
        <v>#N/A</v>
      </c>
      <c r="N248" s="1">
        <f t="shared" si="7"/>
        <v>0</v>
      </c>
    </row>
    <row r="249" spans="1:14" x14ac:dyDescent="0.25">
      <c r="A249"/>
      <c r="B249"/>
      <c r="C249"/>
      <c r="D249" s="108"/>
      <c r="E249" s="108"/>
      <c r="F249" s="108"/>
      <c r="G249" s="108"/>
      <c r="H249" s="108"/>
      <c r="J249" s="68">
        <f>IFERROR(VLOOKUP(A249,jun!A:H,8,0),0)</f>
        <v>0</v>
      </c>
      <c r="K249" s="70">
        <f t="shared" si="6"/>
        <v>0</v>
      </c>
      <c r="M249" s="1" t="e">
        <f>VLOOKUP(B249,Ref.!I:K,3,0)</f>
        <v>#N/A</v>
      </c>
      <c r="N249" s="1">
        <f t="shared" si="7"/>
        <v>0</v>
      </c>
    </row>
    <row r="250" spans="1:14" x14ac:dyDescent="0.25">
      <c r="A250"/>
      <c r="B250"/>
      <c r="C250"/>
      <c r="D250" s="108"/>
      <c r="E250" s="108"/>
      <c r="F250" s="108"/>
      <c r="G250" s="108"/>
      <c r="H250" s="108"/>
      <c r="J250" s="68">
        <f>IFERROR(VLOOKUP(A250,jun!A:H,8,0),0)</f>
        <v>0</v>
      </c>
      <c r="K250" s="70">
        <f t="shared" si="6"/>
        <v>0</v>
      </c>
      <c r="M250" s="1" t="e">
        <f>VLOOKUP(B250,Ref.!I:K,3,0)</f>
        <v>#N/A</v>
      </c>
      <c r="N250" s="1">
        <f t="shared" si="7"/>
        <v>0</v>
      </c>
    </row>
    <row r="251" spans="1:14" x14ac:dyDescent="0.25">
      <c r="A251"/>
      <c r="B251"/>
      <c r="C251"/>
      <c r="D251" s="108"/>
      <c r="E251"/>
      <c r="F251" s="108"/>
      <c r="G251" s="108"/>
      <c r="H251" s="108"/>
      <c r="J251" s="68">
        <f>IFERROR(VLOOKUP(A251,jun!A:H,8,0),0)</f>
        <v>0</v>
      </c>
      <c r="K251" s="70">
        <f t="shared" si="6"/>
        <v>0</v>
      </c>
      <c r="M251" s="1" t="e">
        <f>VLOOKUP(B251,Ref.!I:K,3,0)</f>
        <v>#N/A</v>
      </c>
      <c r="N251" s="1">
        <f t="shared" si="7"/>
        <v>0</v>
      </c>
    </row>
    <row r="252" spans="1:14" x14ac:dyDescent="0.25">
      <c r="A252"/>
      <c r="B252"/>
      <c r="C252"/>
      <c r="D252" s="108"/>
      <c r="E252" s="108"/>
      <c r="F252" s="108"/>
      <c r="G252" s="108"/>
      <c r="H252" s="108"/>
      <c r="J252" s="68">
        <f>IFERROR(VLOOKUP(A252,jun!A:H,8,0),0)</f>
        <v>0</v>
      </c>
      <c r="K252" s="70">
        <f t="shared" si="6"/>
        <v>0</v>
      </c>
      <c r="M252" s="1" t="e">
        <f>VLOOKUP(B252,Ref.!I:K,3,0)</f>
        <v>#N/A</v>
      </c>
      <c r="N252" s="1">
        <f t="shared" si="7"/>
        <v>0</v>
      </c>
    </row>
    <row r="253" spans="1:14" x14ac:dyDescent="0.25">
      <c r="A253"/>
      <c r="B253"/>
      <c r="C253"/>
      <c r="D253"/>
      <c r="E253" s="108"/>
      <c r="F253" s="108"/>
      <c r="G253"/>
      <c r="H253"/>
      <c r="J253" s="68">
        <f>IFERROR(VLOOKUP(A253,jun!A:H,8,0),0)</f>
        <v>0</v>
      </c>
      <c r="K253" s="70">
        <f t="shared" si="6"/>
        <v>0</v>
      </c>
      <c r="M253" s="1" t="e">
        <f>VLOOKUP(B253,Ref.!I:K,3,0)</f>
        <v>#N/A</v>
      </c>
      <c r="N253" s="1">
        <f t="shared" si="7"/>
        <v>0</v>
      </c>
    </row>
    <row r="254" spans="1:14" x14ac:dyDescent="0.25">
      <c r="A254"/>
      <c r="B254"/>
      <c r="C254"/>
      <c r="D254" s="108"/>
      <c r="E254"/>
      <c r="F254"/>
      <c r="G254"/>
      <c r="H254" s="108"/>
      <c r="J254" s="68">
        <f>IFERROR(VLOOKUP(A254,jun!A:H,8,0),0)</f>
        <v>0</v>
      </c>
      <c r="K254" s="70">
        <f t="shared" si="6"/>
        <v>0</v>
      </c>
      <c r="M254" s="1" t="e">
        <f>VLOOKUP(B254,Ref.!I:K,3,0)</f>
        <v>#N/A</v>
      </c>
      <c r="N254" s="1">
        <f t="shared" si="7"/>
        <v>0</v>
      </c>
    </row>
    <row r="255" spans="1:14" x14ac:dyDescent="0.25">
      <c r="A255"/>
      <c r="B255"/>
      <c r="C255"/>
      <c r="D255" s="108"/>
      <c r="E255" s="108"/>
      <c r="F255" s="108"/>
      <c r="G255" s="108"/>
      <c r="H255" s="108"/>
      <c r="J255" s="68">
        <f>IFERROR(VLOOKUP(A255,jun!A:H,8,0),0)</f>
        <v>0</v>
      </c>
      <c r="K255" s="70">
        <f t="shared" si="6"/>
        <v>0</v>
      </c>
      <c r="M255" s="1" t="e">
        <f>VLOOKUP(B255,Ref.!I:K,3,0)</f>
        <v>#N/A</v>
      </c>
      <c r="N255" s="1">
        <f t="shared" si="7"/>
        <v>0</v>
      </c>
    </row>
    <row r="256" spans="1:14" x14ac:dyDescent="0.25">
      <c r="A256"/>
      <c r="B256"/>
      <c r="C256"/>
      <c r="D256" s="108"/>
      <c r="E256" s="108"/>
      <c r="F256" s="108"/>
      <c r="G256" s="108"/>
      <c r="H256" s="108"/>
      <c r="J256" s="68">
        <f>IFERROR(VLOOKUP(A256,jun!A:H,8,0),0)</f>
        <v>0</v>
      </c>
      <c r="K256" s="70">
        <f t="shared" si="6"/>
        <v>0</v>
      </c>
      <c r="M256" s="1" t="e">
        <f>VLOOKUP(B256,Ref.!I:K,3,0)</f>
        <v>#N/A</v>
      </c>
      <c r="N256" s="1">
        <f t="shared" si="7"/>
        <v>0</v>
      </c>
    </row>
    <row r="257" spans="1:14" x14ac:dyDescent="0.25">
      <c r="A257"/>
      <c r="B257"/>
      <c r="C257"/>
      <c r="D257" s="108"/>
      <c r="E257" s="108"/>
      <c r="F257" s="108"/>
      <c r="G257" s="108"/>
      <c r="H257" s="108"/>
      <c r="J257" s="68">
        <f>IFERROR(VLOOKUP(A257,jun!A:H,8,0),0)</f>
        <v>0</v>
      </c>
      <c r="K257" s="70">
        <f t="shared" si="6"/>
        <v>0</v>
      </c>
      <c r="M257" s="1" t="e">
        <f>VLOOKUP(B257,Ref.!I:K,3,0)</f>
        <v>#N/A</v>
      </c>
      <c r="N257" s="1">
        <f t="shared" si="7"/>
        <v>0</v>
      </c>
    </row>
    <row r="258" spans="1:14" x14ac:dyDescent="0.25">
      <c r="A258"/>
      <c r="B258"/>
      <c r="C258"/>
      <c r="D258" s="108"/>
      <c r="E258"/>
      <c r="F258"/>
      <c r="G258"/>
      <c r="H258" s="108"/>
      <c r="J258" s="68">
        <f>IFERROR(VLOOKUP(A258,jun!A:H,8,0),0)</f>
        <v>0</v>
      </c>
      <c r="K258" s="70">
        <f t="shared" ref="K258:K277" si="8">D258-J258</f>
        <v>0</v>
      </c>
      <c r="M258" s="1" t="e">
        <f>VLOOKUP(B258,Ref.!I:K,3,0)</f>
        <v>#N/A</v>
      </c>
      <c r="N258" s="1">
        <f t="shared" si="7"/>
        <v>0</v>
      </c>
    </row>
    <row r="259" spans="1:14" x14ac:dyDescent="0.25">
      <c r="A259"/>
      <c r="B259"/>
      <c r="C259"/>
      <c r="D259" s="108"/>
      <c r="E259"/>
      <c r="F259"/>
      <c r="G259"/>
      <c r="H259" s="108"/>
      <c r="J259" s="68">
        <f>IFERROR(VLOOKUP(A259,jun!A:H,8,0),0)</f>
        <v>0</v>
      </c>
      <c r="K259" s="70">
        <f t="shared" si="8"/>
        <v>0</v>
      </c>
      <c r="M259" s="1" t="e">
        <f>VLOOKUP(B259,Ref.!I:K,3,0)</f>
        <v>#N/A</v>
      </c>
      <c r="N259" s="1">
        <f t="shared" ref="N259:N310" si="9">LEN(A259)</f>
        <v>0</v>
      </c>
    </row>
    <row r="260" spans="1:14" x14ac:dyDescent="0.25">
      <c r="A260"/>
      <c r="B260"/>
      <c r="C260"/>
      <c r="D260" s="108"/>
      <c r="E260"/>
      <c r="F260"/>
      <c r="G260"/>
      <c r="H260" s="108"/>
      <c r="J260" s="68">
        <f>IFERROR(VLOOKUP(A260,jun!A:H,8,0),0)</f>
        <v>0</v>
      </c>
      <c r="K260" s="70">
        <f t="shared" si="8"/>
        <v>0</v>
      </c>
      <c r="M260" s="1" t="e">
        <f>VLOOKUP(B260,Ref.!I:K,3,0)</f>
        <v>#N/A</v>
      </c>
      <c r="N260" s="1">
        <f t="shared" si="9"/>
        <v>0</v>
      </c>
    </row>
    <row r="261" spans="1:14" x14ac:dyDescent="0.25">
      <c r="A261"/>
      <c r="B261"/>
      <c r="C261"/>
      <c r="D261" s="108"/>
      <c r="E261"/>
      <c r="F261"/>
      <c r="G261"/>
      <c r="H261" s="108"/>
      <c r="J261" s="68">
        <f>IFERROR(VLOOKUP(A261,jun!A:H,8,0),0)</f>
        <v>0</v>
      </c>
      <c r="K261" s="70">
        <f t="shared" si="8"/>
        <v>0</v>
      </c>
      <c r="M261" s="1" t="e">
        <f>VLOOKUP(B261,Ref.!I:K,3,0)</f>
        <v>#N/A</v>
      </c>
      <c r="N261" s="1">
        <f t="shared" si="9"/>
        <v>0</v>
      </c>
    </row>
    <row r="262" spans="1:14" x14ac:dyDescent="0.25">
      <c r="A262"/>
      <c r="B262"/>
      <c r="C262"/>
      <c r="D262" s="108"/>
      <c r="E262" s="108"/>
      <c r="F262" s="108"/>
      <c r="G262" s="108"/>
      <c r="H262" s="108"/>
      <c r="J262" s="68">
        <f>IFERROR(VLOOKUP(A262,jun!A:H,8,0),0)</f>
        <v>0</v>
      </c>
      <c r="K262" s="70">
        <f t="shared" si="8"/>
        <v>0</v>
      </c>
      <c r="M262" s="1" t="e">
        <f>VLOOKUP(B262,Ref.!I:K,3,0)</f>
        <v>#N/A</v>
      </c>
      <c r="N262" s="1">
        <f t="shared" si="9"/>
        <v>0</v>
      </c>
    </row>
    <row r="263" spans="1:14" x14ac:dyDescent="0.25">
      <c r="A263"/>
      <c r="B263"/>
      <c r="C263"/>
      <c r="D263" s="108"/>
      <c r="E263"/>
      <c r="F263" s="108"/>
      <c r="G263" s="108"/>
      <c r="H263" s="108"/>
      <c r="J263" s="68">
        <f>IFERROR(VLOOKUP(A263,jun!A:H,8,0),0)</f>
        <v>0</v>
      </c>
      <c r="K263" s="70">
        <f t="shared" si="8"/>
        <v>0</v>
      </c>
      <c r="M263" s="1" t="e">
        <f>VLOOKUP(B263,Ref.!I:K,3,0)</f>
        <v>#N/A</v>
      </c>
      <c r="N263" s="1">
        <f t="shared" si="9"/>
        <v>0</v>
      </c>
    </row>
    <row r="264" spans="1:14" x14ac:dyDescent="0.25">
      <c r="A264"/>
      <c r="B264"/>
      <c r="C264"/>
      <c r="D264" s="108"/>
      <c r="E264"/>
      <c r="F264" s="108"/>
      <c r="G264" s="108"/>
      <c r="H264" s="108"/>
      <c r="J264" s="68">
        <f>IFERROR(VLOOKUP(A264,jun!A:H,8,0),0)</f>
        <v>0</v>
      </c>
      <c r="K264" s="70">
        <f t="shared" si="8"/>
        <v>0</v>
      </c>
      <c r="M264" s="1" t="e">
        <f>VLOOKUP(B264,Ref.!I:K,3,0)</f>
        <v>#N/A</v>
      </c>
      <c r="N264" s="1">
        <f t="shared" si="9"/>
        <v>0</v>
      </c>
    </row>
    <row r="265" spans="1:14" x14ac:dyDescent="0.25">
      <c r="A265"/>
      <c r="B265"/>
      <c r="C265"/>
      <c r="D265" s="108"/>
      <c r="E265"/>
      <c r="F265"/>
      <c r="G265"/>
      <c r="H265" s="108"/>
      <c r="J265" s="68">
        <f>IFERROR(VLOOKUP(A265,jun!A:H,8,0),0)</f>
        <v>0</v>
      </c>
      <c r="K265" s="70">
        <f t="shared" si="8"/>
        <v>0</v>
      </c>
      <c r="M265" s="1" t="e">
        <f>VLOOKUP(B265,Ref.!I:K,3,0)</f>
        <v>#N/A</v>
      </c>
      <c r="N265" s="1">
        <f t="shared" si="9"/>
        <v>0</v>
      </c>
    </row>
    <row r="266" spans="1:14" x14ac:dyDescent="0.25">
      <c r="A266"/>
      <c r="B266"/>
      <c r="C266"/>
      <c r="D266" s="108"/>
      <c r="E266"/>
      <c r="F266"/>
      <c r="G266"/>
      <c r="H266" s="108"/>
      <c r="J266" s="68">
        <f>IFERROR(VLOOKUP(A266,jun!A:H,8,0),0)</f>
        <v>0</v>
      </c>
      <c r="K266" s="70">
        <f t="shared" si="8"/>
        <v>0</v>
      </c>
      <c r="M266" s="1" t="e">
        <f>VLOOKUP(B266,Ref.!I:K,3,0)</f>
        <v>#N/A</v>
      </c>
      <c r="N266" s="1">
        <f t="shared" si="9"/>
        <v>0</v>
      </c>
    </row>
    <row r="267" spans="1:14" x14ac:dyDescent="0.25">
      <c r="A267"/>
      <c r="B267"/>
      <c r="C267"/>
      <c r="D267"/>
      <c r="E267"/>
      <c r="F267"/>
      <c r="G267"/>
      <c r="H267"/>
      <c r="J267" s="68">
        <f>IFERROR(VLOOKUP(A267,jun!A:H,8,0),0)</f>
        <v>0</v>
      </c>
      <c r="K267" s="70">
        <f t="shared" si="8"/>
        <v>0</v>
      </c>
      <c r="M267" s="1" t="e">
        <f>VLOOKUP(B267,Ref.!I:K,3,0)</f>
        <v>#N/A</v>
      </c>
      <c r="N267" s="1">
        <f t="shared" si="9"/>
        <v>0</v>
      </c>
    </row>
    <row r="268" spans="1:14" x14ac:dyDescent="0.25">
      <c r="A268"/>
      <c r="B268"/>
      <c r="C268"/>
      <c r="D268" s="108"/>
      <c r="E268"/>
      <c r="F268" s="108"/>
      <c r="G268" s="108"/>
      <c r="H268" s="108"/>
      <c r="J268" s="68">
        <f>IFERROR(VLOOKUP(A268,jun!A:H,8,0),0)</f>
        <v>0</v>
      </c>
      <c r="K268" s="70">
        <f t="shared" si="8"/>
        <v>0</v>
      </c>
      <c r="M268" s="1" t="e">
        <f>VLOOKUP(B268,Ref.!I:K,3,0)</f>
        <v>#N/A</v>
      </c>
      <c r="N268" s="1">
        <f t="shared" si="9"/>
        <v>0</v>
      </c>
    </row>
    <row r="269" spans="1:14" x14ac:dyDescent="0.25">
      <c r="A269"/>
      <c r="B269"/>
      <c r="C269"/>
      <c r="D269" s="108"/>
      <c r="E269"/>
      <c r="F269" s="108"/>
      <c r="G269" s="108"/>
      <c r="H269" s="108"/>
      <c r="J269" s="68">
        <f>IFERROR(VLOOKUP(A269,jun!A:H,8,0),0)</f>
        <v>0</v>
      </c>
      <c r="K269" s="70">
        <f t="shared" si="8"/>
        <v>0</v>
      </c>
      <c r="M269" s="1" t="e">
        <f>VLOOKUP(B269,Ref.!I:K,3,0)</f>
        <v>#N/A</v>
      </c>
      <c r="N269" s="1">
        <f t="shared" si="9"/>
        <v>0</v>
      </c>
    </row>
    <row r="270" spans="1:14" x14ac:dyDescent="0.25">
      <c r="A270"/>
      <c r="B270"/>
      <c r="C270"/>
      <c r="D270" s="108"/>
      <c r="E270" s="108"/>
      <c r="F270" s="108"/>
      <c r="G270" s="108"/>
      <c r="H270" s="108"/>
      <c r="J270" s="68">
        <f>IFERROR(VLOOKUP(A270,jun!A:H,8,0),0)</f>
        <v>0</v>
      </c>
      <c r="K270" s="70">
        <f t="shared" si="8"/>
        <v>0</v>
      </c>
      <c r="M270" s="1" t="e">
        <f>VLOOKUP(B270,Ref.!I:K,3,0)</f>
        <v>#N/A</v>
      </c>
      <c r="N270" s="1">
        <f t="shared" si="9"/>
        <v>0</v>
      </c>
    </row>
    <row r="271" spans="1:14" x14ac:dyDescent="0.25">
      <c r="A271"/>
      <c r="B271"/>
      <c r="C271"/>
      <c r="D271" s="108"/>
      <c r="E271" s="108"/>
      <c r="F271" s="108"/>
      <c r="G271" s="108"/>
      <c r="H271" s="108"/>
      <c r="J271" s="68">
        <f>IFERROR(VLOOKUP(A271,jun!A:H,8,0),0)</f>
        <v>0</v>
      </c>
      <c r="K271" s="70">
        <f t="shared" si="8"/>
        <v>0</v>
      </c>
      <c r="M271" s="1" t="e">
        <f>VLOOKUP(B271,Ref.!I:K,3,0)</f>
        <v>#N/A</v>
      </c>
      <c r="N271" s="1">
        <f t="shared" si="9"/>
        <v>0</v>
      </c>
    </row>
    <row r="272" spans="1:14" x14ac:dyDescent="0.25">
      <c r="A272"/>
      <c r="B272"/>
      <c r="C272"/>
      <c r="D272" s="108"/>
      <c r="E272" s="108"/>
      <c r="F272" s="108"/>
      <c r="G272" s="108"/>
      <c r="H272" s="108"/>
      <c r="J272" s="68">
        <f>IFERROR(VLOOKUP(A272,jun!A:H,8,0),0)</f>
        <v>0</v>
      </c>
      <c r="K272" s="70">
        <f t="shared" si="8"/>
        <v>0</v>
      </c>
      <c r="M272" s="1" t="e">
        <f>VLOOKUP(B272,Ref.!I:K,3,0)</f>
        <v>#N/A</v>
      </c>
      <c r="N272" s="1">
        <f t="shared" si="9"/>
        <v>0</v>
      </c>
    </row>
    <row r="273" spans="1:14" x14ac:dyDescent="0.25">
      <c r="A273"/>
      <c r="B273"/>
      <c r="C273"/>
      <c r="D273" s="108"/>
      <c r="E273" s="108"/>
      <c r="F273"/>
      <c r="G273" s="108"/>
      <c r="H273" s="108"/>
      <c r="J273" s="68">
        <f>IFERROR(VLOOKUP(A273,jun!A:H,8,0),0)</f>
        <v>0</v>
      </c>
      <c r="K273" s="70">
        <f t="shared" si="8"/>
        <v>0</v>
      </c>
      <c r="M273" s="1" t="e">
        <f>VLOOKUP(B273,Ref.!I:K,3,0)</f>
        <v>#N/A</v>
      </c>
      <c r="N273" s="1">
        <f t="shared" si="9"/>
        <v>0</v>
      </c>
    </row>
    <row r="274" spans="1:14" x14ac:dyDescent="0.25">
      <c r="A274"/>
      <c r="B274"/>
      <c r="C274"/>
      <c r="D274" s="108"/>
      <c r="E274" s="108"/>
      <c r="F274"/>
      <c r="G274" s="108"/>
      <c r="H274" s="108"/>
      <c r="J274" s="68">
        <f>IFERROR(VLOOKUP(A274,jun!A:H,8,0),0)</f>
        <v>0</v>
      </c>
      <c r="K274" s="70">
        <f t="shared" si="8"/>
        <v>0</v>
      </c>
      <c r="M274" s="1" t="e">
        <f>VLOOKUP(B274,Ref.!I:K,3,0)</f>
        <v>#N/A</v>
      </c>
      <c r="N274" s="1">
        <f t="shared" si="9"/>
        <v>0</v>
      </c>
    </row>
    <row r="275" spans="1:14" x14ac:dyDescent="0.25">
      <c r="A275"/>
      <c r="B275"/>
      <c r="C275"/>
      <c r="D275" s="108"/>
      <c r="E275" s="108"/>
      <c r="F275" s="108"/>
      <c r="G275" s="108"/>
      <c r="H275" s="108"/>
      <c r="J275" s="68">
        <f>IFERROR(VLOOKUP(A275,jun!A:H,8,0),0)</f>
        <v>0</v>
      </c>
      <c r="K275" s="70">
        <f t="shared" si="8"/>
        <v>0</v>
      </c>
      <c r="M275" s="1" t="e">
        <f>VLOOKUP(B275,Ref.!I:K,3,0)</f>
        <v>#N/A</v>
      </c>
      <c r="N275" s="1">
        <f t="shared" si="9"/>
        <v>0</v>
      </c>
    </row>
    <row r="276" spans="1:14" x14ac:dyDescent="0.25">
      <c r="A276"/>
      <c r="B276"/>
      <c r="C276"/>
      <c r="D276"/>
      <c r="E276" s="108"/>
      <c r="F276" s="108"/>
      <c r="G276"/>
      <c r="H276"/>
      <c r="J276" s="68">
        <f>IFERROR(VLOOKUP(A276,jun!A:H,8,0),0)</f>
        <v>0</v>
      </c>
      <c r="K276" s="70">
        <f t="shared" si="8"/>
        <v>0</v>
      </c>
      <c r="M276" s="1" t="e">
        <f>VLOOKUP(B276,Ref.!I:K,3,0)</f>
        <v>#N/A</v>
      </c>
      <c r="N276" s="1">
        <f t="shared" si="9"/>
        <v>0</v>
      </c>
    </row>
    <row r="277" spans="1:14" x14ac:dyDescent="0.25">
      <c r="A277"/>
      <c r="B277"/>
      <c r="C277"/>
      <c r="D277" s="108"/>
      <c r="E277" s="108"/>
      <c r="F277"/>
      <c r="G277" s="108"/>
      <c r="H277" s="108"/>
      <c r="J277" s="68">
        <f>IFERROR(VLOOKUP(A277,jun!A:H,8,0),0)</f>
        <v>0</v>
      </c>
      <c r="K277" s="70">
        <f t="shared" si="8"/>
        <v>0</v>
      </c>
      <c r="M277" s="1" t="e">
        <f>VLOOKUP(B277,Ref.!I:K,3,0)</f>
        <v>#N/A</v>
      </c>
      <c r="N277" s="1">
        <f t="shared" si="9"/>
        <v>0</v>
      </c>
    </row>
    <row r="278" spans="1:14" x14ac:dyDescent="0.25">
      <c r="A278"/>
      <c r="B278"/>
      <c r="C278"/>
      <c r="D278" s="108"/>
      <c r="E278"/>
      <c r="F278"/>
      <c r="G278"/>
      <c r="H278" s="108"/>
      <c r="J278" s="68">
        <f>IFERROR(VLOOKUP(A278,jun!A:H,8,0),0)</f>
        <v>0</v>
      </c>
      <c r="K278" s="70">
        <f t="shared" ref="K278:K310" si="10">D278-J278</f>
        <v>0</v>
      </c>
      <c r="M278" s="1" t="e">
        <f>VLOOKUP(B278,Ref.!I:K,3,0)</f>
        <v>#N/A</v>
      </c>
      <c r="N278" s="1">
        <f t="shared" si="9"/>
        <v>0</v>
      </c>
    </row>
    <row r="279" spans="1:14" x14ac:dyDescent="0.25">
      <c r="A279"/>
      <c r="B279"/>
      <c r="C279"/>
      <c r="D279" s="108"/>
      <c r="E279" s="108"/>
      <c r="F279"/>
      <c r="G279" s="108"/>
      <c r="H279" s="108"/>
      <c r="J279" s="68">
        <f>IFERROR(VLOOKUP(A279,jun!A:H,8,0),0)</f>
        <v>0</v>
      </c>
      <c r="K279" s="70">
        <f t="shared" si="10"/>
        <v>0</v>
      </c>
      <c r="M279" s="1" t="e">
        <f>VLOOKUP(B279,Ref.!I:K,3,0)</f>
        <v>#N/A</v>
      </c>
      <c r="N279" s="1">
        <f t="shared" si="9"/>
        <v>0</v>
      </c>
    </row>
    <row r="280" spans="1:14" x14ac:dyDescent="0.25">
      <c r="A280"/>
      <c r="B280"/>
      <c r="C280"/>
      <c r="D280"/>
      <c r="E280"/>
      <c r="F280"/>
      <c r="G280"/>
      <c r="H280"/>
      <c r="J280" s="68">
        <f>IFERROR(VLOOKUP(A280,jun!A:H,8,0),0)</f>
        <v>0</v>
      </c>
      <c r="K280" s="70">
        <f t="shared" si="10"/>
        <v>0</v>
      </c>
      <c r="M280" s="1" t="e">
        <f>VLOOKUP(B280,Ref.!I:K,3,0)</f>
        <v>#N/A</v>
      </c>
      <c r="N280" s="1">
        <f t="shared" si="9"/>
        <v>0</v>
      </c>
    </row>
    <row r="281" spans="1:14" x14ac:dyDescent="0.25">
      <c r="A281"/>
      <c r="B281"/>
      <c r="C281"/>
      <c r="D281" s="108"/>
      <c r="E281" s="108"/>
      <c r="F281"/>
      <c r="G281" s="108"/>
      <c r="H281" s="108"/>
      <c r="J281" s="68">
        <f>IFERROR(VLOOKUP(A281,jun!A:H,8,0),0)</f>
        <v>0</v>
      </c>
      <c r="K281" s="70">
        <f t="shared" si="10"/>
        <v>0</v>
      </c>
      <c r="M281" s="1" t="e">
        <f>VLOOKUP(B281,Ref.!I:K,3,0)</f>
        <v>#N/A</v>
      </c>
      <c r="N281" s="1">
        <f t="shared" si="9"/>
        <v>0</v>
      </c>
    </row>
    <row r="282" spans="1:14" x14ac:dyDescent="0.25">
      <c r="A282"/>
      <c r="B282"/>
      <c r="C282"/>
      <c r="D282" s="108"/>
      <c r="E282" s="108"/>
      <c r="F282"/>
      <c r="G282" s="108"/>
      <c r="H282" s="108"/>
      <c r="J282" s="68">
        <f>IFERROR(VLOOKUP(A282,jun!A:H,8,0),0)</f>
        <v>0</v>
      </c>
      <c r="K282" s="70">
        <f t="shared" si="10"/>
        <v>0</v>
      </c>
      <c r="M282" s="1" t="e">
        <f>VLOOKUP(B282,Ref.!I:K,3,0)</f>
        <v>#N/A</v>
      </c>
      <c r="N282" s="1">
        <f t="shared" si="9"/>
        <v>0</v>
      </c>
    </row>
    <row r="283" spans="1:14" x14ac:dyDescent="0.25">
      <c r="A283"/>
      <c r="B283"/>
      <c r="C283"/>
      <c r="D283" s="108"/>
      <c r="E283" s="108"/>
      <c r="F283"/>
      <c r="G283" s="108"/>
      <c r="H283" s="108"/>
      <c r="J283" s="68">
        <f>IFERROR(VLOOKUP(A283,jun!A:H,8,0),0)</f>
        <v>0</v>
      </c>
      <c r="K283" s="70">
        <f t="shared" si="10"/>
        <v>0</v>
      </c>
      <c r="M283" s="1" t="e">
        <f>VLOOKUP(B283,Ref.!I:K,3,0)</f>
        <v>#N/A</v>
      </c>
      <c r="N283" s="1">
        <f t="shared" si="9"/>
        <v>0</v>
      </c>
    </row>
    <row r="284" spans="1:14" x14ac:dyDescent="0.25">
      <c r="A284"/>
      <c r="B284"/>
      <c r="C284"/>
      <c r="D284" s="108"/>
      <c r="E284" s="108"/>
      <c r="F284"/>
      <c r="G284" s="108"/>
      <c r="H284" s="108"/>
      <c r="J284" s="68">
        <f>IFERROR(VLOOKUP(A284,jun!A:H,8,0),0)</f>
        <v>0</v>
      </c>
      <c r="K284" s="70">
        <f t="shared" si="10"/>
        <v>0</v>
      </c>
      <c r="M284" s="1" t="e">
        <f>VLOOKUP(B284,Ref.!I:K,3,0)</f>
        <v>#N/A</v>
      </c>
      <c r="N284" s="1">
        <f t="shared" si="9"/>
        <v>0</v>
      </c>
    </row>
    <row r="285" spans="1:14" x14ac:dyDescent="0.25">
      <c r="A285"/>
      <c r="B285"/>
      <c r="C285"/>
      <c r="D285" s="108"/>
      <c r="E285" s="108"/>
      <c r="F285"/>
      <c r="G285" s="108"/>
      <c r="H285" s="108"/>
      <c r="J285" s="68">
        <f>IFERROR(VLOOKUP(A285,jun!A:H,8,0),0)</f>
        <v>0</v>
      </c>
      <c r="K285" s="70">
        <f t="shared" si="10"/>
        <v>0</v>
      </c>
      <c r="M285" s="1" t="e">
        <f>VLOOKUP(B285,Ref.!I:K,3,0)</f>
        <v>#N/A</v>
      </c>
      <c r="N285" s="1">
        <f t="shared" si="9"/>
        <v>0</v>
      </c>
    </row>
    <row r="286" spans="1:14" x14ac:dyDescent="0.25">
      <c r="A286"/>
      <c r="B286"/>
      <c r="C286"/>
      <c r="D286"/>
      <c r="E286" s="108"/>
      <c r="F286"/>
      <c r="G286" s="108"/>
      <c r="H286" s="108"/>
      <c r="J286" s="68">
        <f>IFERROR(VLOOKUP(A286,jun!A:H,8,0),0)</f>
        <v>0</v>
      </c>
      <c r="K286" s="70">
        <f t="shared" si="10"/>
        <v>0</v>
      </c>
      <c r="M286" s="1" t="e">
        <f>VLOOKUP(B286,Ref.!I:K,3,0)</f>
        <v>#N/A</v>
      </c>
      <c r="N286" s="1">
        <f t="shared" si="9"/>
        <v>0</v>
      </c>
    </row>
    <row r="287" spans="1:14" x14ac:dyDescent="0.25">
      <c r="A287"/>
      <c r="B287"/>
      <c r="C287"/>
      <c r="D287"/>
      <c r="E287"/>
      <c r="F287"/>
      <c r="G287"/>
      <c r="H287"/>
      <c r="J287" s="68">
        <f>IFERROR(VLOOKUP(A287,jun!A:H,8,0),0)</f>
        <v>0</v>
      </c>
      <c r="K287" s="70">
        <f t="shared" si="10"/>
        <v>0</v>
      </c>
      <c r="M287" s="1" t="e">
        <f>VLOOKUP(B287,Ref.!I:K,3,0)</f>
        <v>#N/A</v>
      </c>
      <c r="N287" s="1">
        <f t="shared" si="9"/>
        <v>0</v>
      </c>
    </row>
    <row r="288" spans="1:14" x14ac:dyDescent="0.25">
      <c r="A288"/>
      <c r="B288"/>
      <c r="C288"/>
      <c r="D288" s="108"/>
      <c r="E288" s="108"/>
      <c r="F288"/>
      <c r="G288" s="108"/>
      <c r="H288" s="108"/>
      <c r="J288" s="68">
        <f>IFERROR(VLOOKUP(A288,jun!A:H,8,0),0)</f>
        <v>0</v>
      </c>
      <c r="K288" s="70">
        <f t="shared" si="10"/>
        <v>0</v>
      </c>
      <c r="M288" s="1" t="e">
        <f>VLOOKUP(B288,Ref.!I:K,3,0)</f>
        <v>#N/A</v>
      </c>
      <c r="N288" s="1">
        <f t="shared" si="9"/>
        <v>0</v>
      </c>
    </row>
    <row r="289" spans="1:14" x14ac:dyDescent="0.25">
      <c r="A289"/>
      <c r="B289"/>
      <c r="C289"/>
      <c r="D289" s="108"/>
      <c r="E289"/>
      <c r="F289"/>
      <c r="G289"/>
      <c r="H289" s="108"/>
      <c r="J289" s="68">
        <f>IFERROR(VLOOKUP(A289,jun!A:H,8,0),0)</f>
        <v>0</v>
      </c>
      <c r="K289" s="70">
        <f t="shared" si="10"/>
        <v>0</v>
      </c>
      <c r="M289" s="1" t="e">
        <f>VLOOKUP(B289,Ref.!I:K,3,0)</f>
        <v>#N/A</v>
      </c>
      <c r="N289" s="1">
        <f t="shared" si="9"/>
        <v>0</v>
      </c>
    </row>
    <row r="290" spans="1:14" x14ac:dyDescent="0.25">
      <c r="A290"/>
      <c r="B290"/>
      <c r="C290"/>
      <c r="D290"/>
      <c r="E290"/>
      <c r="F290"/>
      <c r="G290"/>
      <c r="H290"/>
      <c r="J290" s="68">
        <f>IFERROR(VLOOKUP(A290,jun!A:H,8,0),0)</f>
        <v>0</v>
      </c>
      <c r="K290" s="70">
        <f t="shared" si="10"/>
        <v>0</v>
      </c>
      <c r="M290" s="1" t="e">
        <f>VLOOKUP(B290,Ref.!I:K,3,0)</f>
        <v>#N/A</v>
      </c>
      <c r="N290" s="1">
        <f t="shared" si="9"/>
        <v>0</v>
      </c>
    </row>
    <row r="291" spans="1:14" x14ac:dyDescent="0.25">
      <c r="A291"/>
      <c r="B291"/>
      <c r="C291"/>
      <c r="D291" s="108"/>
      <c r="E291" s="108"/>
      <c r="F291"/>
      <c r="G291" s="108"/>
      <c r="H291" s="108"/>
      <c r="J291" s="68">
        <f>IFERROR(VLOOKUP(A291,jun!A:H,8,0),0)</f>
        <v>0</v>
      </c>
      <c r="K291" s="70">
        <f t="shared" si="10"/>
        <v>0</v>
      </c>
      <c r="M291" s="1" t="e">
        <f>VLOOKUP(B291,Ref.!I:K,3,0)</f>
        <v>#N/A</v>
      </c>
      <c r="N291" s="1">
        <f t="shared" si="9"/>
        <v>0</v>
      </c>
    </row>
    <row r="292" spans="1:14" x14ac:dyDescent="0.25">
      <c r="A292"/>
      <c r="B292"/>
      <c r="C292"/>
      <c r="D292" s="108"/>
      <c r="E292" s="108"/>
      <c r="F292"/>
      <c r="G292" s="108"/>
      <c r="H292" s="108"/>
      <c r="J292" s="68">
        <f>IFERROR(VLOOKUP(A292,jun!A:H,8,0),0)</f>
        <v>0</v>
      </c>
      <c r="K292" s="70">
        <f t="shared" si="10"/>
        <v>0</v>
      </c>
      <c r="M292" s="1" t="e">
        <f>VLOOKUP(B292,Ref.!I:K,3,0)</f>
        <v>#N/A</v>
      </c>
      <c r="N292" s="1">
        <f t="shared" si="9"/>
        <v>0</v>
      </c>
    </row>
    <row r="293" spans="1:14" x14ac:dyDescent="0.25">
      <c r="A293"/>
      <c r="B293"/>
      <c r="C293"/>
      <c r="D293" s="108"/>
      <c r="E293"/>
      <c r="F293"/>
      <c r="G293"/>
      <c r="H293" s="108"/>
      <c r="J293" s="68">
        <f>IFERROR(VLOOKUP(A293,jun!A:H,8,0),0)</f>
        <v>0</v>
      </c>
      <c r="K293" s="70">
        <f t="shared" si="10"/>
        <v>0</v>
      </c>
      <c r="M293" s="1" t="e">
        <f>VLOOKUP(B293,Ref.!I:K,3,0)</f>
        <v>#N/A</v>
      </c>
      <c r="N293" s="1">
        <f t="shared" si="9"/>
        <v>0</v>
      </c>
    </row>
    <row r="294" spans="1:14" x14ac:dyDescent="0.25">
      <c r="A294"/>
      <c r="B294"/>
      <c r="C294"/>
      <c r="D294" s="108"/>
      <c r="E294"/>
      <c r="F294"/>
      <c r="G294"/>
      <c r="H294" s="108"/>
      <c r="J294" s="68">
        <f>IFERROR(VLOOKUP(A294,jun!A:H,8,0),0)</f>
        <v>0</v>
      </c>
      <c r="K294" s="70">
        <f t="shared" si="10"/>
        <v>0</v>
      </c>
      <c r="M294" s="1" t="e">
        <f>VLOOKUP(B294,Ref.!I:K,3,0)</f>
        <v>#N/A</v>
      </c>
      <c r="N294" s="1">
        <f t="shared" si="9"/>
        <v>0</v>
      </c>
    </row>
    <row r="295" spans="1:14" x14ac:dyDescent="0.25">
      <c r="A295"/>
      <c r="B295"/>
      <c r="C295"/>
      <c r="D295" s="108"/>
      <c r="E295"/>
      <c r="F295"/>
      <c r="G295"/>
      <c r="H295" s="108"/>
      <c r="J295" s="68">
        <f>IFERROR(VLOOKUP(A295,jun!A:H,8,0),0)</f>
        <v>0</v>
      </c>
      <c r="K295" s="70">
        <f t="shared" si="10"/>
        <v>0</v>
      </c>
      <c r="M295" s="1" t="e">
        <f>VLOOKUP(B295,Ref.!I:K,3,0)</f>
        <v>#N/A</v>
      </c>
      <c r="N295" s="1">
        <f t="shared" si="9"/>
        <v>0</v>
      </c>
    </row>
    <row r="296" spans="1:14" x14ac:dyDescent="0.25">
      <c r="A296"/>
      <c r="B296"/>
      <c r="C296"/>
      <c r="D296" s="108"/>
      <c r="E296"/>
      <c r="F296"/>
      <c r="G296"/>
      <c r="H296" s="108"/>
      <c r="J296" s="68">
        <f>IFERROR(VLOOKUP(A296,jun!A:H,8,0),0)</f>
        <v>0</v>
      </c>
      <c r="K296" s="70">
        <f t="shared" si="10"/>
        <v>0</v>
      </c>
      <c r="M296" s="1" t="e">
        <f>VLOOKUP(B296,Ref.!I:K,3,0)</f>
        <v>#N/A</v>
      </c>
      <c r="N296" s="1">
        <f t="shared" si="9"/>
        <v>0</v>
      </c>
    </row>
    <row r="297" spans="1:14" x14ac:dyDescent="0.25">
      <c r="A297"/>
      <c r="B297"/>
      <c r="C297"/>
      <c r="D297"/>
      <c r="E297"/>
      <c r="F297"/>
      <c r="G297"/>
      <c r="H297"/>
      <c r="J297" s="68">
        <f>IFERROR(VLOOKUP(A297,jun!A:H,8,0),0)</f>
        <v>0</v>
      </c>
      <c r="K297" s="70">
        <f t="shared" si="10"/>
        <v>0</v>
      </c>
      <c r="M297" s="1" t="e">
        <f>VLOOKUP(B297,Ref.!I:K,3,0)</f>
        <v>#N/A</v>
      </c>
      <c r="N297" s="1">
        <f t="shared" si="9"/>
        <v>0</v>
      </c>
    </row>
    <row r="298" spans="1:14" x14ac:dyDescent="0.25">
      <c r="A298"/>
      <c r="B298"/>
      <c r="C298"/>
      <c r="D298"/>
      <c r="E298"/>
      <c r="F298"/>
      <c r="G298"/>
      <c r="H298"/>
      <c r="J298" s="68">
        <f>IFERROR(VLOOKUP(A298,jun!A:H,8,0),0)</f>
        <v>0</v>
      </c>
      <c r="K298" s="70">
        <f t="shared" si="10"/>
        <v>0</v>
      </c>
      <c r="M298" s="1" t="e">
        <f>VLOOKUP(B298,Ref.!I:K,3,0)</f>
        <v>#N/A</v>
      </c>
      <c r="N298" s="1">
        <f t="shared" si="9"/>
        <v>0</v>
      </c>
    </row>
    <row r="299" spans="1:14" x14ac:dyDescent="0.25">
      <c r="A299"/>
      <c r="B299"/>
      <c r="C299"/>
      <c r="D299" s="108"/>
      <c r="E299" s="108"/>
      <c r="F299"/>
      <c r="G299" s="108"/>
      <c r="H299" s="108"/>
      <c r="J299" s="68">
        <f>IFERROR(VLOOKUP(A299,jun!A:H,8,0),0)</f>
        <v>0</v>
      </c>
      <c r="K299" s="70">
        <f t="shared" si="10"/>
        <v>0</v>
      </c>
      <c r="M299" s="1" t="e">
        <f>VLOOKUP(B299,Ref.!I:K,3,0)</f>
        <v>#N/A</v>
      </c>
      <c r="N299" s="1">
        <f t="shared" si="9"/>
        <v>0</v>
      </c>
    </row>
    <row r="300" spans="1:14" x14ac:dyDescent="0.25">
      <c r="A300"/>
      <c r="B300"/>
      <c r="C300"/>
      <c r="D300" s="108"/>
      <c r="E300" s="108"/>
      <c r="F300"/>
      <c r="G300" s="108"/>
      <c r="H300" s="108"/>
      <c r="J300" s="68">
        <f>IFERROR(VLOOKUP(A300,jun!A:H,8,0),0)</f>
        <v>0</v>
      </c>
      <c r="K300" s="70">
        <f t="shared" si="10"/>
        <v>0</v>
      </c>
      <c r="M300" s="1" t="e">
        <f>VLOOKUP(B300,Ref.!I:K,3,0)</f>
        <v>#N/A</v>
      </c>
      <c r="N300" s="1">
        <f t="shared" si="9"/>
        <v>0</v>
      </c>
    </row>
    <row r="301" spans="1:14" x14ac:dyDescent="0.25">
      <c r="A301"/>
      <c r="B301"/>
      <c r="C301"/>
      <c r="D301" s="108"/>
      <c r="E301" s="108"/>
      <c r="F301"/>
      <c r="G301" s="108"/>
      <c r="H301" s="108"/>
      <c r="J301" s="68">
        <f>IFERROR(VLOOKUP(A301,jun!A:H,8,0),0)</f>
        <v>0</v>
      </c>
      <c r="K301" s="70">
        <f t="shared" si="10"/>
        <v>0</v>
      </c>
      <c r="M301" s="1" t="e">
        <f>VLOOKUP(B301,Ref.!I:K,3,0)</f>
        <v>#N/A</v>
      </c>
      <c r="N301" s="1">
        <f t="shared" si="9"/>
        <v>0</v>
      </c>
    </row>
    <row r="302" spans="1:14" x14ac:dyDescent="0.25">
      <c r="A302"/>
      <c r="B302"/>
      <c r="C302"/>
      <c r="D302" s="108"/>
      <c r="E302"/>
      <c r="F302"/>
      <c r="G302"/>
      <c r="H302" s="108"/>
      <c r="J302" s="68">
        <f>IFERROR(VLOOKUP(A302,jun!A:H,8,0),0)</f>
        <v>0</v>
      </c>
      <c r="K302" s="70">
        <f t="shared" si="10"/>
        <v>0</v>
      </c>
      <c r="M302" s="1" t="e">
        <f>VLOOKUP(B302,Ref.!I:K,3,0)</f>
        <v>#N/A</v>
      </c>
      <c r="N302" s="1">
        <f t="shared" si="9"/>
        <v>0</v>
      </c>
    </row>
    <row r="303" spans="1:14" x14ac:dyDescent="0.25">
      <c r="A303"/>
      <c r="B303"/>
      <c r="C303"/>
      <c r="D303" s="108"/>
      <c r="E303" s="108"/>
      <c r="F303"/>
      <c r="G303" s="108"/>
      <c r="H303" s="108"/>
      <c r="J303" s="68">
        <f>IFERROR(VLOOKUP(A303,jun!A:H,8,0),0)</f>
        <v>0</v>
      </c>
      <c r="K303" s="70">
        <f t="shared" si="10"/>
        <v>0</v>
      </c>
      <c r="M303" s="1" t="e">
        <f>VLOOKUP(B303,Ref.!I:K,3,0)</f>
        <v>#N/A</v>
      </c>
      <c r="N303" s="1">
        <f t="shared" si="9"/>
        <v>0</v>
      </c>
    </row>
    <row r="304" spans="1:14" x14ac:dyDescent="0.25">
      <c r="A304"/>
      <c r="B304"/>
      <c r="C304"/>
      <c r="D304"/>
      <c r="E304"/>
      <c r="F304"/>
      <c r="G304"/>
      <c r="H304"/>
      <c r="J304" s="68">
        <f>IFERROR(VLOOKUP(A304,jun!A:H,8,0),0)</f>
        <v>0</v>
      </c>
      <c r="K304" s="70">
        <f t="shared" si="10"/>
        <v>0</v>
      </c>
      <c r="M304" s="1" t="e">
        <f>VLOOKUP(B304,Ref.!I:K,3,0)</f>
        <v>#N/A</v>
      </c>
      <c r="N304" s="1">
        <f t="shared" si="9"/>
        <v>0</v>
      </c>
    </row>
    <row r="305" spans="1:14" x14ac:dyDescent="0.25">
      <c r="A305"/>
      <c r="B305"/>
      <c r="C305"/>
      <c r="D305" s="108"/>
      <c r="E305"/>
      <c r="F305"/>
      <c r="G305"/>
      <c r="H305" s="108"/>
      <c r="J305" s="68">
        <f>IFERROR(VLOOKUP(A305,jun!A:H,8,0),0)</f>
        <v>0</v>
      </c>
      <c r="K305" s="70">
        <f t="shared" si="10"/>
        <v>0</v>
      </c>
      <c r="M305" s="1" t="e">
        <f>VLOOKUP(B305,Ref.!I:K,3,0)</f>
        <v>#N/A</v>
      </c>
      <c r="N305" s="1">
        <f t="shared" si="9"/>
        <v>0</v>
      </c>
    </row>
    <row r="306" spans="1:14" x14ac:dyDescent="0.25">
      <c r="A306"/>
      <c r="B306"/>
      <c r="C306"/>
      <c r="D306" s="108"/>
      <c r="E306"/>
      <c r="F306"/>
      <c r="G306"/>
      <c r="H306" s="108"/>
      <c r="J306" s="68">
        <f>IFERROR(VLOOKUP(A306,jun!A:H,8,0),0)</f>
        <v>0</v>
      </c>
      <c r="K306" s="70">
        <f t="shared" si="10"/>
        <v>0</v>
      </c>
      <c r="M306" s="1" t="e">
        <f>VLOOKUP(B306,Ref.!I:K,3,0)</f>
        <v>#N/A</v>
      </c>
      <c r="N306" s="1">
        <f t="shared" si="9"/>
        <v>0</v>
      </c>
    </row>
    <row r="307" spans="1:14" x14ac:dyDescent="0.25">
      <c r="A307"/>
      <c r="B307"/>
      <c r="C307"/>
      <c r="D307"/>
      <c r="E307"/>
      <c r="F307"/>
      <c r="G307"/>
      <c r="H307"/>
      <c r="J307" s="68">
        <f>IFERROR(VLOOKUP(A307,jun!A:H,8,0),0)</f>
        <v>0</v>
      </c>
      <c r="K307" s="70">
        <f t="shared" si="10"/>
        <v>0</v>
      </c>
      <c r="M307" s="1" t="e">
        <f>VLOOKUP(B307,Ref.!I:K,3,0)</f>
        <v>#N/A</v>
      </c>
      <c r="N307" s="1">
        <f t="shared" si="9"/>
        <v>0</v>
      </c>
    </row>
    <row r="308" spans="1:14" x14ac:dyDescent="0.25">
      <c r="A308"/>
      <c r="B308"/>
      <c r="C308"/>
      <c r="D308" s="108"/>
      <c r="E308"/>
      <c r="F308"/>
      <c r="G308"/>
      <c r="H308" s="108"/>
      <c r="J308" s="68">
        <f>IFERROR(VLOOKUP(A308,jun!A:H,8,0),0)</f>
        <v>0</v>
      </c>
      <c r="K308" s="70">
        <f t="shared" si="10"/>
        <v>0</v>
      </c>
      <c r="M308" s="1" t="e">
        <f>VLOOKUP(B308,Ref.!I:K,3,0)</f>
        <v>#N/A</v>
      </c>
      <c r="N308" s="1">
        <f t="shared" si="9"/>
        <v>0</v>
      </c>
    </row>
    <row r="309" spans="1:14" x14ac:dyDescent="0.25">
      <c r="A309"/>
      <c r="B309"/>
      <c r="C309"/>
      <c r="D309"/>
      <c r="E309"/>
      <c r="F309"/>
      <c r="G309"/>
      <c r="H309"/>
      <c r="J309" s="68">
        <f>IFERROR(VLOOKUP(A309,jun!A:H,8,0),0)</f>
        <v>0</v>
      </c>
      <c r="K309" s="70">
        <f t="shared" si="10"/>
        <v>0</v>
      </c>
      <c r="M309" s="1" t="e">
        <f>VLOOKUP(B309,Ref.!I:K,3,0)</f>
        <v>#N/A</v>
      </c>
      <c r="N309" s="1">
        <f t="shared" si="9"/>
        <v>0</v>
      </c>
    </row>
    <row r="310" spans="1:14" x14ac:dyDescent="0.25">
      <c r="A310"/>
      <c r="B310"/>
      <c r="C310"/>
      <c r="D310"/>
      <c r="E310"/>
      <c r="F310"/>
      <c r="G310"/>
      <c r="H310" s="108"/>
      <c r="J310" s="68">
        <f>IFERROR(VLOOKUP(A310,jun!A:H,8,0),0)</f>
        <v>0</v>
      </c>
      <c r="K310" s="70">
        <f t="shared" si="10"/>
        <v>0</v>
      </c>
      <c r="M310" s="1" t="e">
        <f>VLOOKUP(B310,Ref.!I:K,3,0)</f>
        <v>#N/A</v>
      </c>
      <c r="N310" s="1">
        <f t="shared" si="9"/>
        <v>0</v>
      </c>
    </row>
    <row r="311" spans="1:14" x14ac:dyDescent="0.25">
      <c r="A311"/>
      <c r="B311"/>
      <c r="C311"/>
      <c r="D311" s="106"/>
      <c r="E311" s="106"/>
      <c r="F311" s="106"/>
      <c r="G311" s="106"/>
      <c r="H311" s="106"/>
    </row>
    <row r="312" spans="1:14" x14ac:dyDescent="0.25">
      <c r="A312"/>
      <c r="B312"/>
      <c r="C312"/>
      <c r="D312" s="106"/>
      <c r="E312" s="106"/>
      <c r="F312" s="106"/>
      <c r="G312" s="106"/>
      <c r="H312" s="106"/>
    </row>
    <row r="313" spans="1:14" x14ac:dyDescent="0.25">
      <c r="A313"/>
      <c r="B313"/>
      <c r="C313"/>
      <c r="D313" s="106"/>
      <c r="E313" s="106"/>
      <c r="F313" s="106"/>
      <c r="G313" s="106"/>
      <c r="H313" s="106"/>
    </row>
    <row r="314" spans="1:14" x14ac:dyDescent="0.25">
      <c r="A314"/>
      <c r="B314"/>
      <c r="C314"/>
      <c r="D314" s="106"/>
      <c r="E314" s="106"/>
      <c r="F314" s="106"/>
      <c r="G314" s="106"/>
      <c r="H314" s="106"/>
    </row>
    <row r="315" spans="1:14" x14ac:dyDescent="0.25">
      <c r="A315"/>
      <c r="B315"/>
      <c r="C315"/>
      <c r="D315" s="106"/>
      <c r="E315" s="106"/>
      <c r="F315" s="106"/>
      <c r="G315" s="106"/>
      <c r="H315" s="106"/>
    </row>
    <row r="316" spans="1:14" x14ac:dyDescent="0.25">
      <c r="A316"/>
      <c r="B316"/>
      <c r="C316"/>
      <c r="D316" s="106"/>
      <c r="E316" s="106"/>
      <c r="F316" s="106"/>
      <c r="G316" s="106"/>
      <c r="H316" s="106"/>
    </row>
    <row r="317" spans="1:14" x14ac:dyDescent="0.25">
      <c r="A317"/>
      <c r="B317"/>
      <c r="C317"/>
      <c r="D317" s="106"/>
      <c r="E317" s="106"/>
      <c r="F317" s="106"/>
      <c r="G317" s="106"/>
      <c r="H317" s="106"/>
    </row>
    <row r="318" spans="1:14" x14ac:dyDescent="0.25">
      <c r="A318"/>
      <c r="B318"/>
      <c r="C318"/>
      <c r="D318" s="106"/>
      <c r="E318" s="106"/>
      <c r="F318" s="106"/>
      <c r="G318" s="106"/>
      <c r="H318" s="106"/>
    </row>
  </sheetData>
  <autoFilter ref="A1:Y316"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6"/>
  <sheetViews>
    <sheetView workbookViewId="0">
      <pane ySplit="1" topLeftCell="A298" activePane="bottomLeft" state="frozen"/>
      <selection activeCell="A2" sqref="A2"/>
      <selection pane="bottomLeft" activeCell="A2" sqref="A2"/>
    </sheetView>
  </sheetViews>
  <sheetFormatPr defaultRowHeight="15" x14ac:dyDescent="0.25"/>
  <cols>
    <col min="1" max="1" width="15.140625" style="1" bestFit="1" customWidth="1"/>
    <col min="2" max="2" width="9.85546875" style="1" bestFit="1" customWidth="1"/>
    <col min="3" max="3" width="85" style="1" bestFit="1" customWidth="1"/>
    <col min="4" max="6" width="15.28515625" style="68" bestFit="1" customWidth="1"/>
    <col min="7" max="7" width="14.85546875" style="68" bestFit="1" customWidth="1"/>
    <col min="8" max="8" width="15.28515625" style="68" bestFit="1" customWidth="1"/>
    <col min="9" max="9" width="2" style="1" bestFit="1" customWidth="1"/>
    <col min="10" max="10" width="15.28515625" style="1" bestFit="1" customWidth="1"/>
    <col min="11" max="11" width="5.140625" style="1" bestFit="1" customWidth="1"/>
    <col min="12" max="12" width="9.140625" style="1"/>
    <col min="13" max="13" width="41" style="1" bestFit="1" customWidth="1"/>
    <col min="14" max="14" width="7" style="1" bestFit="1" customWidth="1"/>
    <col min="15" max="15" width="14.85546875" style="68" bestFit="1" customWidth="1"/>
    <col min="16" max="16384" width="9.140625" style="1"/>
  </cols>
  <sheetData>
    <row r="1" spans="1:25" s="4" customFormat="1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4" t="s">
        <v>317</v>
      </c>
      <c r="J1" s="4" t="s">
        <v>317</v>
      </c>
      <c r="K1" s="4" t="s">
        <v>317</v>
      </c>
      <c r="L1" s="4" t="s">
        <v>317</v>
      </c>
      <c r="M1" s="4" t="s">
        <v>315</v>
      </c>
      <c r="N1" s="2" t="s">
        <v>316</v>
      </c>
      <c r="O1" s="5"/>
      <c r="P1" s="4" t="s">
        <v>317</v>
      </c>
      <c r="Q1" s="4" t="s">
        <v>317</v>
      </c>
      <c r="R1" s="4" t="s">
        <v>317</v>
      </c>
      <c r="S1" s="4" t="s">
        <v>317</v>
      </c>
      <c r="T1" s="4" t="s">
        <v>317</v>
      </c>
      <c r="U1" s="4" t="s">
        <v>317</v>
      </c>
      <c r="V1" s="4" t="s">
        <v>317</v>
      </c>
      <c r="W1" s="4" t="s">
        <v>317</v>
      </c>
      <c r="X1" s="4" t="s">
        <v>317</v>
      </c>
      <c r="Y1" s="4" t="s">
        <v>317</v>
      </c>
    </row>
    <row r="2" spans="1:25" x14ac:dyDescent="0.25">
      <c r="A2"/>
      <c r="B2"/>
      <c r="C2"/>
      <c r="D2" s="108"/>
      <c r="E2" s="108"/>
      <c r="F2" s="108"/>
      <c r="G2" s="108"/>
      <c r="H2" s="108"/>
      <c r="J2" s="68">
        <f>IFERROR(VLOOKUP(A2,jul!A:H,8,0),0)</f>
        <v>0</v>
      </c>
      <c r="K2" s="70">
        <f t="shared" ref="K2:K65" si="0">D2-J2</f>
        <v>0</v>
      </c>
      <c r="M2" s="1" t="e">
        <f>VLOOKUP(B2,Ref.!I:K,3,0)</f>
        <v>#N/A</v>
      </c>
      <c r="N2" s="1">
        <f>LEN(A2)</f>
        <v>0</v>
      </c>
    </row>
    <row r="3" spans="1:25" x14ac:dyDescent="0.25">
      <c r="A3"/>
      <c r="B3"/>
      <c r="C3"/>
      <c r="D3" s="108"/>
      <c r="E3" s="108"/>
      <c r="F3" s="108"/>
      <c r="G3" s="108"/>
      <c r="H3" s="108"/>
      <c r="J3" s="68">
        <f>IFERROR(VLOOKUP(A3,jul!A:H,8,0),0)</f>
        <v>0</v>
      </c>
      <c r="K3" s="70">
        <f t="shared" si="0"/>
        <v>0</v>
      </c>
      <c r="M3" s="1" t="e">
        <f>VLOOKUP(B3,Ref.!I:K,3,0)</f>
        <v>#N/A</v>
      </c>
      <c r="N3" s="1">
        <f t="shared" ref="N3:N66" si="1">LEN(A3)</f>
        <v>0</v>
      </c>
    </row>
    <row r="4" spans="1:25" x14ac:dyDescent="0.25">
      <c r="A4"/>
      <c r="B4"/>
      <c r="C4"/>
      <c r="D4" s="108"/>
      <c r="E4" s="108"/>
      <c r="F4" s="108"/>
      <c r="G4" s="108"/>
      <c r="H4" s="108"/>
      <c r="J4" s="68">
        <f>IFERROR(VLOOKUP(A4,jul!A:H,8,0),0)</f>
        <v>0</v>
      </c>
      <c r="K4" s="70">
        <f t="shared" si="0"/>
        <v>0</v>
      </c>
      <c r="M4" s="1" t="e">
        <f>VLOOKUP(B4,Ref.!I:K,3,0)</f>
        <v>#N/A</v>
      </c>
      <c r="N4" s="1">
        <f t="shared" si="1"/>
        <v>0</v>
      </c>
    </row>
    <row r="5" spans="1:25" x14ac:dyDescent="0.25">
      <c r="A5"/>
      <c r="B5"/>
      <c r="C5"/>
      <c r="D5" s="108"/>
      <c r="E5" s="108"/>
      <c r="F5" s="108"/>
      <c r="G5" s="108"/>
      <c r="H5" s="108"/>
      <c r="J5" s="68">
        <f>IFERROR(VLOOKUP(A5,jul!A:H,8,0),0)</f>
        <v>0</v>
      </c>
      <c r="K5" s="70">
        <f t="shared" si="0"/>
        <v>0</v>
      </c>
      <c r="M5" s="1" t="e">
        <f>VLOOKUP(B5,Ref.!I:K,3,0)</f>
        <v>#N/A</v>
      </c>
      <c r="N5" s="1">
        <f t="shared" si="1"/>
        <v>0</v>
      </c>
    </row>
    <row r="6" spans="1:25" x14ac:dyDescent="0.25">
      <c r="A6"/>
      <c r="B6"/>
      <c r="C6"/>
      <c r="D6" s="108"/>
      <c r="E6" s="108"/>
      <c r="F6" s="108"/>
      <c r="G6"/>
      <c r="H6" s="108"/>
      <c r="J6" s="68">
        <f>IFERROR(VLOOKUP(A6,jul!A:H,8,0),0)</f>
        <v>0</v>
      </c>
      <c r="K6" s="70">
        <f t="shared" si="0"/>
        <v>0</v>
      </c>
      <c r="M6" s="1" t="e">
        <f>VLOOKUP(B6,Ref.!I:K,3,0)</f>
        <v>#N/A</v>
      </c>
      <c r="N6" s="1">
        <f t="shared" si="1"/>
        <v>0</v>
      </c>
    </row>
    <row r="7" spans="1:25" x14ac:dyDescent="0.25">
      <c r="A7"/>
      <c r="B7"/>
      <c r="C7"/>
      <c r="D7" s="108"/>
      <c r="E7" s="108"/>
      <c r="F7" s="108"/>
      <c r="G7"/>
      <c r="H7" s="108"/>
      <c r="J7" s="68">
        <f>IFERROR(VLOOKUP(A7,jul!A:H,8,0),0)</f>
        <v>0</v>
      </c>
      <c r="K7" s="70">
        <f t="shared" si="0"/>
        <v>0</v>
      </c>
      <c r="M7" s="1" t="e">
        <f>VLOOKUP(B7,Ref.!I:K,3,0)</f>
        <v>#N/A</v>
      </c>
      <c r="N7" s="1">
        <f t="shared" si="1"/>
        <v>0</v>
      </c>
    </row>
    <row r="8" spans="1:25" x14ac:dyDescent="0.25">
      <c r="A8"/>
      <c r="B8"/>
      <c r="C8"/>
      <c r="D8" s="108"/>
      <c r="E8" s="108"/>
      <c r="F8" s="108"/>
      <c r="G8"/>
      <c r="H8" s="108"/>
      <c r="J8" s="68">
        <f>IFERROR(VLOOKUP(A8,jul!A:H,8,0),0)</f>
        <v>0</v>
      </c>
      <c r="K8" s="70">
        <f t="shared" si="0"/>
        <v>0</v>
      </c>
      <c r="M8" s="1" t="e">
        <f>VLOOKUP(B8,Ref.!I:K,3,0)</f>
        <v>#N/A</v>
      </c>
      <c r="N8" s="1">
        <f t="shared" si="1"/>
        <v>0</v>
      </c>
    </row>
    <row r="9" spans="1:25" x14ac:dyDescent="0.25">
      <c r="A9"/>
      <c r="B9"/>
      <c r="C9"/>
      <c r="D9"/>
      <c r="E9" s="108"/>
      <c r="F9" s="108"/>
      <c r="G9"/>
      <c r="H9"/>
      <c r="J9" s="68">
        <f>IFERROR(VLOOKUP(A9,jul!A:H,8,0),0)</f>
        <v>0</v>
      </c>
      <c r="K9" s="70">
        <f t="shared" si="0"/>
        <v>0</v>
      </c>
      <c r="M9" s="1" t="e">
        <f>VLOOKUP(B9,Ref.!I:K,3,0)</f>
        <v>#N/A</v>
      </c>
      <c r="N9" s="1">
        <f t="shared" si="1"/>
        <v>0</v>
      </c>
    </row>
    <row r="10" spans="1:25" x14ac:dyDescent="0.25">
      <c r="A10"/>
      <c r="B10"/>
      <c r="C10"/>
      <c r="D10" s="108"/>
      <c r="E10" s="108"/>
      <c r="F10" s="108"/>
      <c r="G10"/>
      <c r="H10" s="108"/>
      <c r="J10" s="68">
        <f>IFERROR(VLOOKUP(A10,jul!A:H,8,0),0)</f>
        <v>0</v>
      </c>
      <c r="K10" s="70">
        <f t="shared" si="0"/>
        <v>0</v>
      </c>
      <c r="M10" s="1" t="e">
        <f>VLOOKUP(B10,Ref.!I:K,3,0)</f>
        <v>#N/A</v>
      </c>
      <c r="N10" s="1">
        <f t="shared" si="1"/>
        <v>0</v>
      </c>
    </row>
    <row r="11" spans="1:25" x14ac:dyDescent="0.25">
      <c r="A11"/>
      <c r="B11"/>
      <c r="C11"/>
      <c r="D11" s="108"/>
      <c r="E11" s="108"/>
      <c r="F11" s="108"/>
      <c r="G11" s="108"/>
      <c r="H11" s="108"/>
      <c r="J11" s="68">
        <f>IFERROR(VLOOKUP(A11,jul!A:H,8,0),0)</f>
        <v>0</v>
      </c>
      <c r="K11" s="70">
        <f t="shared" si="0"/>
        <v>0</v>
      </c>
      <c r="M11" s="1" t="e">
        <f>VLOOKUP(B11,Ref.!I:K,3,0)</f>
        <v>#N/A</v>
      </c>
      <c r="N11" s="1">
        <f t="shared" si="1"/>
        <v>0</v>
      </c>
    </row>
    <row r="12" spans="1:25" x14ac:dyDescent="0.25">
      <c r="A12"/>
      <c r="B12"/>
      <c r="C12"/>
      <c r="D12" s="108"/>
      <c r="E12" s="108"/>
      <c r="F12" s="108"/>
      <c r="G12" s="108"/>
      <c r="H12" s="108"/>
      <c r="J12" s="68">
        <f>IFERROR(VLOOKUP(A12,jul!A:H,8,0),0)</f>
        <v>0</v>
      </c>
      <c r="K12" s="70">
        <f t="shared" si="0"/>
        <v>0</v>
      </c>
      <c r="M12" s="1" t="e">
        <f>VLOOKUP(B12,Ref.!I:K,3,0)</f>
        <v>#N/A</v>
      </c>
      <c r="N12" s="1">
        <f t="shared" si="1"/>
        <v>0</v>
      </c>
    </row>
    <row r="13" spans="1:25" x14ac:dyDescent="0.25">
      <c r="A13"/>
      <c r="B13"/>
      <c r="C13"/>
      <c r="D13" s="108"/>
      <c r="E13" s="108"/>
      <c r="F13" s="108"/>
      <c r="G13"/>
      <c r="H13" s="108"/>
      <c r="J13" s="68">
        <f>IFERROR(VLOOKUP(A13,jul!A:H,8,0),0)</f>
        <v>0</v>
      </c>
      <c r="K13" s="70">
        <f t="shared" si="0"/>
        <v>0</v>
      </c>
      <c r="M13" s="1" t="e">
        <f>VLOOKUP(B13,Ref.!I:K,3,0)</f>
        <v>#N/A</v>
      </c>
      <c r="N13" s="1">
        <f t="shared" si="1"/>
        <v>0</v>
      </c>
    </row>
    <row r="14" spans="1:25" x14ac:dyDescent="0.25">
      <c r="A14"/>
      <c r="B14"/>
      <c r="C14"/>
      <c r="D14" s="108"/>
      <c r="E14" s="108"/>
      <c r="F14" s="108"/>
      <c r="G14"/>
      <c r="H14" s="108"/>
      <c r="J14" s="68">
        <f>IFERROR(VLOOKUP(A14,jul!A:H,8,0),0)</f>
        <v>0</v>
      </c>
      <c r="K14" s="70">
        <f t="shared" si="0"/>
        <v>0</v>
      </c>
      <c r="M14" s="1" t="e">
        <f>VLOOKUP(B14,Ref.!I:K,3,0)</f>
        <v>#N/A</v>
      </c>
      <c r="N14" s="1">
        <f t="shared" si="1"/>
        <v>0</v>
      </c>
    </row>
    <row r="15" spans="1:25" x14ac:dyDescent="0.25">
      <c r="A15"/>
      <c r="B15"/>
      <c r="C15"/>
      <c r="D15" s="108"/>
      <c r="E15" s="108"/>
      <c r="F15" s="108"/>
      <c r="G15" s="108"/>
      <c r="H15" s="108"/>
      <c r="J15" s="68">
        <f>IFERROR(VLOOKUP(A15,jul!A:H,8,0),0)</f>
        <v>0</v>
      </c>
      <c r="K15" s="70">
        <f t="shared" si="0"/>
        <v>0</v>
      </c>
      <c r="M15" s="1" t="e">
        <f>VLOOKUP(B15,Ref.!I:K,3,0)</f>
        <v>#N/A</v>
      </c>
      <c r="N15" s="1">
        <f t="shared" si="1"/>
        <v>0</v>
      </c>
    </row>
    <row r="16" spans="1:25" x14ac:dyDescent="0.25">
      <c r="A16"/>
      <c r="B16"/>
      <c r="C16"/>
      <c r="D16"/>
      <c r="E16" s="108"/>
      <c r="F16" s="108"/>
      <c r="G16" s="108"/>
      <c r="H16" s="108"/>
      <c r="J16" s="68">
        <f>IFERROR(VLOOKUP(A16,jul!A:H,8,0),0)</f>
        <v>0</v>
      </c>
      <c r="K16" s="70">
        <f t="shared" si="0"/>
        <v>0</v>
      </c>
      <c r="M16" s="1" t="e">
        <f>VLOOKUP(B16,Ref.!I:K,3,0)</f>
        <v>#N/A</v>
      </c>
      <c r="N16" s="1">
        <f t="shared" si="1"/>
        <v>0</v>
      </c>
    </row>
    <row r="17" spans="1:14" x14ac:dyDescent="0.25">
      <c r="A17"/>
      <c r="B17"/>
      <c r="C17"/>
      <c r="D17"/>
      <c r="E17" s="108"/>
      <c r="F17" s="108"/>
      <c r="G17"/>
      <c r="H17"/>
      <c r="J17" s="68">
        <f>IFERROR(VLOOKUP(A17,jul!A:H,8,0),0)</f>
        <v>0</v>
      </c>
      <c r="K17" s="70">
        <f t="shared" si="0"/>
        <v>0</v>
      </c>
      <c r="M17" s="1" t="e">
        <f>VLOOKUP(B17,Ref.!I:K,3,0)</f>
        <v>#N/A</v>
      </c>
      <c r="N17" s="1">
        <f t="shared" si="1"/>
        <v>0</v>
      </c>
    </row>
    <row r="18" spans="1:14" x14ac:dyDescent="0.25">
      <c r="A18"/>
      <c r="B18"/>
      <c r="C18"/>
      <c r="D18" s="108"/>
      <c r="E18" s="108"/>
      <c r="F18" s="108"/>
      <c r="G18" s="108"/>
      <c r="H18" s="108"/>
      <c r="J18" s="68">
        <f>IFERROR(VLOOKUP(A18,jul!A:H,8,0),0)</f>
        <v>0</v>
      </c>
      <c r="K18" s="70">
        <f t="shared" si="0"/>
        <v>0</v>
      </c>
      <c r="M18" s="1" t="e">
        <f>VLOOKUP(B18,Ref.!I:K,3,0)</f>
        <v>#N/A</v>
      </c>
      <c r="N18" s="1">
        <f t="shared" si="1"/>
        <v>0</v>
      </c>
    </row>
    <row r="19" spans="1:14" x14ac:dyDescent="0.25">
      <c r="A19"/>
      <c r="B19"/>
      <c r="C19"/>
      <c r="D19" s="108"/>
      <c r="E19"/>
      <c r="F19"/>
      <c r="G19"/>
      <c r="H19" s="108"/>
      <c r="J19" s="68">
        <f>IFERROR(VLOOKUP(A19,jul!A:H,8,0),0)</f>
        <v>0</v>
      </c>
      <c r="K19" s="70">
        <f t="shared" si="0"/>
        <v>0</v>
      </c>
      <c r="M19" s="1" t="e">
        <f>VLOOKUP(B19,Ref.!I:K,3,0)</f>
        <v>#N/A</v>
      </c>
      <c r="N19" s="1">
        <f t="shared" si="1"/>
        <v>0</v>
      </c>
    </row>
    <row r="20" spans="1:14" x14ac:dyDescent="0.25">
      <c r="A20"/>
      <c r="B20"/>
      <c r="C20"/>
      <c r="D20" s="108"/>
      <c r="E20" s="108"/>
      <c r="F20" s="108"/>
      <c r="G20" s="108"/>
      <c r="H20" s="108"/>
      <c r="J20" s="68">
        <f>IFERROR(VLOOKUP(A20,jul!A:H,8,0),0)</f>
        <v>0</v>
      </c>
      <c r="K20" s="70">
        <f t="shared" si="0"/>
        <v>0</v>
      </c>
      <c r="M20" s="1" t="e">
        <f>VLOOKUP(B20,Ref.!I:K,3,0)</f>
        <v>#N/A</v>
      </c>
      <c r="N20" s="1">
        <f t="shared" si="1"/>
        <v>0</v>
      </c>
    </row>
    <row r="21" spans="1:14" x14ac:dyDescent="0.25">
      <c r="A21"/>
      <c r="B21"/>
      <c r="C21"/>
      <c r="D21" s="108"/>
      <c r="E21" s="108"/>
      <c r="F21" s="108"/>
      <c r="G21"/>
      <c r="H21" s="108"/>
      <c r="J21" s="68">
        <f>IFERROR(VLOOKUP(A21,jul!A:H,8,0),0)</f>
        <v>0</v>
      </c>
      <c r="K21" s="70">
        <f t="shared" si="0"/>
        <v>0</v>
      </c>
      <c r="M21" s="1" t="e">
        <f>VLOOKUP(B21,Ref.!I:K,3,0)</f>
        <v>#N/A</v>
      </c>
      <c r="N21" s="1">
        <f t="shared" si="1"/>
        <v>0</v>
      </c>
    </row>
    <row r="22" spans="1:14" x14ac:dyDescent="0.25">
      <c r="A22"/>
      <c r="B22"/>
      <c r="C22"/>
      <c r="D22" s="108"/>
      <c r="E22" s="108"/>
      <c r="F22" s="108"/>
      <c r="G22" s="108"/>
      <c r="H22" s="108"/>
      <c r="J22" s="68">
        <f>IFERROR(VLOOKUP(A22,jul!A:H,8,0),0)</f>
        <v>0</v>
      </c>
      <c r="K22" s="70">
        <f t="shared" si="0"/>
        <v>0</v>
      </c>
      <c r="M22" s="1" t="e">
        <f>VLOOKUP(B22,Ref.!I:K,3,0)</f>
        <v>#N/A</v>
      </c>
      <c r="N22" s="1">
        <f t="shared" si="1"/>
        <v>0</v>
      </c>
    </row>
    <row r="23" spans="1:14" x14ac:dyDescent="0.25">
      <c r="A23"/>
      <c r="B23"/>
      <c r="C23"/>
      <c r="D23" s="108"/>
      <c r="E23" s="108"/>
      <c r="F23" s="108"/>
      <c r="G23"/>
      <c r="H23" s="108"/>
      <c r="J23" s="68">
        <f>IFERROR(VLOOKUP(A23,jul!A:H,8,0),0)</f>
        <v>0</v>
      </c>
      <c r="K23" s="70">
        <f t="shared" si="0"/>
        <v>0</v>
      </c>
      <c r="M23" s="1" t="e">
        <f>VLOOKUP(B23,Ref.!I:K,3,0)</f>
        <v>#N/A</v>
      </c>
      <c r="N23" s="1">
        <f t="shared" si="1"/>
        <v>0</v>
      </c>
    </row>
    <row r="24" spans="1:14" x14ac:dyDescent="0.25">
      <c r="A24"/>
      <c r="B24"/>
      <c r="C24"/>
      <c r="D24"/>
      <c r="E24" s="108"/>
      <c r="F24" s="108"/>
      <c r="G24"/>
      <c r="H24"/>
      <c r="J24" s="68">
        <f>IFERROR(VLOOKUP(A24,jul!A:H,8,0),0)</f>
        <v>0</v>
      </c>
      <c r="K24" s="70">
        <f t="shared" si="0"/>
        <v>0</v>
      </c>
      <c r="M24" s="1" t="e">
        <f>VLOOKUP(B24,Ref.!I:K,3,0)</f>
        <v>#N/A</v>
      </c>
      <c r="N24" s="1">
        <f t="shared" si="1"/>
        <v>0</v>
      </c>
    </row>
    <row r="25" spans="1:14" x14ac:dyDescent="0.25">
      <c r="A25"/>
      <c r="B25"/>
      <c r="C25"/>
      <c r="D25"/>
      <c r="E25"/>
      <c r="F25"/>
      <c r="G25"/>
      <c r="H25"/>
      <c r="J25" s="68">
        <f>IFERROR(VLOOKUP(A25,jul!A:H,8,0),0)</f>
        <v>0</v>
      </c>
      <c r="K25" s="70">
        <f t="shared" si="0"/>
        <v>0</v>
      </c>
      <c r="M25" s="1" t="e">
        <f>VLOOKUP(B25,Ref.!I:K,3,0)</f>
        <v>#N/A</v>
      </c>
      <c r="N25" s="1">
        <f t="shared" si="1"/>
        <v>0</v>
      </c>
    </row>
    <row r="26" spans="1:14" x14ac:dyDescent="0.25">
      <c r="A26"/>
      <c r="B26"/>
      <c r="C26"/>
      <c r="D26"/>
      <c r="E26"/>
      <c r="F26"/>
      <c r="G26"/>
      <c r="H26"/>
      <c r="J26" s="68">
        <f>IFERROR(VLOOKUP(A26,jul!A:H,8,0),0)</f>
        <v>0</v>
      </c>
      <c r="K26" s="70">
        <f t="shared" si="0"/>
        <v>0</v>
      </c>
      <c r="M26" s="1" t="e">
        <f>VLOOKUP(B26,Ref.!I:K,3,0)</f>
        <v>#N/A</v>
      </c>
      <c r="N26" s="1">
        <f t="shared" si="1"/>
        <v>0</v>
      </c>
    </row>
    <row r="27" spans="1:14" x14ac:dyDescent="0.25">
      <c r="A27"/>
      <c r="B27"/>
      <c r="C27"/>
      <c r="D27" s="108"/>
      <c r="E27" s="108"/>
      <c r="F27" s="108"/>
      <c r="G27"/>
      <c r="H27" s="108"/>
      <c r="J27" s="68">
        <f>IFERROR(VLOOKUP(A27,jul!A:H,8,0),0)</f>
        <v>0</v>
      </c>
      <c r="K27" s="70">
        <f t="shared" si="0"/>
        <v>0</v>
      </c>
      <c r="M27" s="1" t="e">
        <f>VLOOKUP(B27,Ref.!I:K,3,0)</f>
        <v>#N/A</v>
      </c>
      <c r="N27" s="1">
        <f t="shared" si="1"/>
        <v>0</v>
      </c>
    </row>
    <row r="28" spans="1:14" x14ac:dyDescent="0.25">
      <c r="A28"/>
      <c r="B28"/>
      <c r="C28"/>
      <c r="D28" s="108"/>
      <c r="E28" s="108"/>
      <c r="F28" s="108"/>
      <c r="G28" s="108"/>
      <c r="H28" s="108"/>
      <c r="J28" s="68">
        <f>IFERROR(VLOOKUP(A28,jul!A:H,8,0),0)</f>
        <v>0</v>
      </c>
      <c r="K28" s="70">
        <f t="shared" si="0"/>
        <v>0</v>
      </c>
      <c r="M28" s="1" t="e">
        <f>VLOOKUP(B28,Ref.!I:K,3,0)</f>
        <v>#N/A</v>
      </c>
      <c r="N28" s="1">
        <f t="shared" si="1"/>
        <v>0</v>
      </c>
    </row>
    <row r="29" spans="1:14" x14ac:dyDescent="0.25">
      <c r="A29"/>
      <c r="B29"/>
      <c r="C29"/>
      <c r="D29" s="108"/>
      <c r="E29"/>
      <c r="F29"/>
      <c r="G29"/>
      <c r="H29" s="108"/>
      <c r="J29" s="68">
        <f>IFERROR(VLOOKUP(A29,jul!A:H,8,0),0)</f>
        <v>0</v>
      </c>
      <c r="K29" s="70">
        <f t="shared" si="0"/>
        <v>0</v>
      </c>
      <c r="M29" s="1" t="e">
        <f>VLOOKUP(B29,Ref.!I:K,3,0)</f>
        <v>#N/A</v>
      </c>
      <c r="N29" s="1">
        <f t="shared" si="1"/>
        <v>0</v>
      </c>
    </row>
    <row r="30" spans="1:14" x14ac:dyDescent="0.25">
      <c r="A30"/>
      <c r="B30"/>
      <c r="C30"/>
      <c r="D30"/>
      <c r="E30"/>
      <c r="F30"/>
      <c r="G30"/>
      <c r="H30"/>
      <c r="J30" s="68">
        <f>IFERROR(VLOOKUP(A30,jul!A:H,8,0),0)</f>
        <v>0</v>
      </c>
      <c r="K30" s="70">
        <f t="shared" si="0"/>
        <v>0</v>
      </c>
      <c r="M30" s="1" t="e">
        <f>VLOOKUP(B30,Ref.!I:K,3,0)</f>
        <v>#N/A</v>
      </c>
      <c r="N30" s="1">
        <f t="shared" si="1"/>
        <v>0</v>
      </c>
    </row>
    <row r="31" spans="1:14" x14ac:dyDescent="0.25">
      <c r="A31"/>
      <c r="B31"/>
      <c r="C31"/>
      <c r="D31" s="108"/>
      <c r="E31"/>
      <c r="F31"/>
      <c r="G31"/>
      <c r="H31" s="108"/>
      <c r="J31" s="68">
        <f>IFERROR(VLOOKUP(A31,jul!A:H,8,0),0)</f>
        <v>0</v>
      </c>
      <c r="K31" s="70">
        <f t="shared" si="0"/>
        <v>0</v>
      </c>
      <c r="M31" s="1" t="e">
        <f>VLOOKUP(B31,Ref.!I:K,3,0)</f>
        <v>#N/A</v>
      </c>
      <c r="N31" s="1">
        <f t="shared" si="1"/>
        <v>0</v>
      </c>
    </row>
    <row r="32" spans="1:14" x14ac:dyDescent="0.25">
      <c r="A32"/>
      <c r="B32"/>
      <c r="C32"/>
      <c r="D32" s="108"/>
      <c r="E32" s="108"/>
      <c r="F32" s="108"/>
      <c r="G32" s="108"/>
      <c r="H32" s="108"/>
      <c r="J32" s="68">
        <f>IFERROR(VLOOKUP(A32,jul!A:H,8,0),0)</f>
        <v>0</v>
      </c>
      <c r="K32" s="70">
        <f t="shared" si="0"/>
        <v>0</v>
      </c>
      <c r="M32" s="1" t="e">
        <f>VLOOKUP(B32,Ref.!I:K,3,0)</f>
        <v>#N/A</v>
      </c>
      <c r="N32" s="1">
        <f t="shared" si="1"/>
        <v>0</v>
      </c>
    </row>
    <row r="33" spans="1:14" x14ac:dyDescent="0.25">
      <c r="A33"/>
      <c r="B33"/>
      <c r="C33"/>
      <c r="D33"/>
      <c r="E33"/>
      <c r="F33"/>
      <c r="G33"/>
      <c r="H33"/>
      <c r="J33" s="68">
        <f>IFERROR(VLOOKUP(A33,jul!A:H,8,0),0)</f>
        <v>0</v>
      </c>
      <c r="K33" s="70">
        <f t="shared" si="0"/>
        <v>0</v>
      </c>
      <c r="M33" s="1" t="e">
        <f>VLOOKUP(B33,Ref.!I:K,3,0)</f>
        <v>#N/A</v>
      </c>
      <c r="N33" s="1">
        <f t="shared" si="1"/>
        <v>0</v>
      </c>
    </row>
    <row r="34" spans="1:14" x14ac:dyDescent="0.25">
      <c r="A34"/>
      <c r="B34"/>
      <c r="C34"/>
      <c r="D34"/>
      <c r="E34"/>
      <c r="F34"/>
      <c r="G34"/>
      <c r="H34"/>
      <c r="J34" s="68">
        <f>IFERROR(VLOOKUP(A34,jul!A:H,8,0),0)</f>
        <v>0</v>
      </c>
      <c r="K34" s="70">
        <f t="shared" si="0"/>
        <v>0</v>
      </c>
      <c r="M34" s="1" t="e">
        <f>VLOOKUP(B34,Ref.!I:K,3,0)</f>
        <v>#N/A</v>
      </c>
      <c r="N34" s="1">
        <f t="shared" si="1"/>
        <v>0</v>
      </c>
    </row>
    <row r="35" spans="1:14" x14ac:dyDescent="0.25">
      <c r="A35"/>
      <c r="B35"/>
      <c r="C35"/>
      <c r="D35"/>
      <c r="E35"/>
      <c r="F35"/>
      <c r="G35"/>
      <c r="H35"/>
      <c r="J35" s="68">
        <f>IFERROR(VLOOKUP(A35,jul!A:H,8,0),0)</f>
        <v>0</v>
      </c>
      <c r="K35" s="70">
        <f t="shared" si="0"/>
        <v>0</v>
      </c>
      <c r="M35" s="1" t="e">
        <f>VLOOKUP(B35,Ref.!I:K,3,0)</f>
        <v>#N/A</v>
      </c>
      <c r="N35" s="1">
        <f t="shared" si="1"/>
        <v>0</v>
      </c>
    </row>
    <row r="36" spans="1:14" x14ac:dyDescent="0.25">
      <c r="A36"/>
      <c r="B36"/>
      <c r="C36"/>
      <c r="D36"/>
      <c r="E36"/>
      <c r="F36"/>
      <c r="G36"/>
      <c r="H36"/>
      <c r="J36" s="68">
        <f>IFERROR(VLOOKUP(A36,jul!A:H,8,0),0)</f>
        <v>0</v>
      </c>
      <c r="K36" s="70">
        <f t="shared" si="0"/>
        <v>0</v>
      </c>
      <c r="M36" s="1" t="e">
        <f>VLOOKUP(B36,Ref.!I:K,3,0)</f>
        <v>#N/A</v>
      </c>
      <c r="N36" s="1">
        <f t="shared" si="1"/>
        <v>0</v>
      </c>
    </row>
    <row r="37" spans="1:14" x14ac:dyDescent="0.25">
      <c r="A37"/>
      <c r="B37"/>
      <c r="C37"/>
      <c r="D37"/>
      <c r="E37"/>
      <c r="F37"/>
      <c r="G37"/>
      <c r="H37"/>
      <c r="J37" s="68">
        <f>IFERROR(VLOOKUP(A37,jul!A:H,8,0),0)</f>
        <v>0</v>
      </c>
      <c r="K37" s="70">
        <f t="shared" si="0"/>
        <v>0</v>
      </c>
      <c r="M37" s="1" t="e">
        <f>VLOOKUP(B37,Ref.!I:K,3,0)</f>
        <v>#N/A</v>
      </c>
      <c r="N37" s="1">
        <f t="shared" si="1"/>
        <v>0</v>
      </c>
    </row>
    <row r="38" spans="1:14" x14ac:dyDescent="0.25">
      <c r="A38"/>
      <c r="B38"/>
      <c r="C38"/>
      <c r="D38"/>
      <c r="E38"/>
      <c r="F38"/>
      <c r="G38"/>
      <c r="H38"/>
      <c r="J38" s="68">
        <f>IFERROR(VLOOKUP(A38,jul!A:H,8,0),0)</f>
        <v>0</v>
      </c>
      <c r="K38" s="70">
        <f t="shared" si="0"/>
        <v>0</v>
      </c>
      <c r="M38" s="1" t="e">
        <f>VLOOKUP(B38,Ref.!I:K,3,0)</f>
        <v>#N/A</v>
      </c>
      <c r="N38" s="1">
        <f t="shared" si="1"/>
        <v>0</v>
      </c>
    </row>
    <row r="39" spans="1:14" x14ac:dyDescent="0.25">
      <c r="A39"/>
      <c r="B39"/>
      <c r="C39"/>
      <c r="D39"/>
      <c r="E39"/>
      <c r="F39"/>
      <c r="G39"/>
      <c r="H39"/>
      <c r="J39" s="68">
        <f>IFERROR(VLOOKUP(A39,jul!A:H,8,0),0)</f>
        <v>0</v>
      </c>
      <c r="K39" s="70">
        <f t="shared" si="0"/>
        <v>0</v>
      </c>
      <c r="M39" s="1" t="e">
        <f>VLOOKUP(B39,Ref.!I:K,3,0)</f>
        <v>#N/A</v>
      </c>
      <c r="N39" s="1">
        <f t="shared" si="1"/>
        <v>0</v>
      </c>
    </row>
    <row r="40" spans="1:14" x14ac:dyDescent="0.25">
      <c r="A40"/>
      <c r="B40"/>
      <c r="C40"/>
      <c r="D40"/>
      <c r="E40"/>
      <c r="F40"/>
      <c r="G40"/>
      <c r="H40"/>
      <c r="J40" s="68">
        <f>IFERROR(VLOOKUP(A40,jul!A:H,8,0),0)</f>
        <v>0</v>
      </c>
      <c r="K40" s="70">
        <f t="shared" si="0"/>
        <v>0</v>
      </c>
      <c r="M40" s="1" t="e">
        <f>VLOOKUP(B40,Ref.!I:K,3,0)</f>
        <v>#N/A</v>
      </c>
      <c r="N40" s="1">
        <f t="shared" si="1"/>
        <v>0</v>
      </c>
    </row>
    <row r="41" spans="1:14" x14ac:dyDescent="0.25">
      <c r="A41"/>
      <c r="B41"/>
      <c r="C41"/>
      <c r="D41"/>
      <c r="E41"/>
      <c r="F41"/>
      <c r="G41"/>
      <c r="H41"/>
      <c r="J41" s="68">
        <f>IFERROR(VLOOKUP(A41,jul!A:H,8,0),0)</f>
        <v>0</v>
      </c>
      <c r="K41" s="70">
        <f t="shared" si="0"/>
        <v>0</v>
      </c>
      <c r="M41" s="1" t="e">
        <f>VLOOKUP(B41,Ref.!I:K,3,0)</f>
        <v>#N/A</v>
      </c>
      <c r="N41" s="1">
        <f t="shared" si="1"/>
        <v>0</v>
      </c>
    </row>
    <row r="42" spans="1:14" x14ac:dyDescent="0.25">
      <c r="A42"/>
      <c r="B42"/>
      <c r="C42"/>
      <c r="D42"/>
      <c r="E42"/>
      <c r="F42"/>
      <c r="G42"/>
      <c r="H42"/>
      <c r="J42" s="68">
        <f>IFERROR(VLOOKUP(A42,jul!A:H,8,0),0)</f>
        <v>0</v>
      </c>
      <c r="K42" s="70">
        <f t="shared" si="0"/>
        <v>0</v>
      </c>
      <c r="M42" s="1" t="e">
        <f>VLOOKUP(B42,Ref.!I:K,3,0)</f>
        <v>#N/A</v>
      </c>
      <c r="N42" s="1">
        <f t="shared" si="1"/>
        <v>0</v>
      </c>
    </row>
    <row r="43" spans="1:14" x14ac:dyDescent="0.25">
      <c r="A43"/>
      <c r="B43"/>
      <c r="C43"/>
      <c r="D43" s="108"/>
      <c r="E43" s="108"/>
      <c r="F43" s="108"/>
      <c r="G43" s="108"/>
      <c r="H43" s="108"/>
      <c r="J43" s="68">
        <f>IFERROR(VLOOKUP(A43,jul!A:H,8,0),0)</f>
        <v>0</v>
      </c>
      <c r="K43" s="70">
        <f t="shared" si="0"/>
        <v>0</v>
      </c>
      <c r="M43" s="1" t="e">
        <f>VLOOKUP(B43,Ref.!I:K,3,0)</f>
        <v>#N/A</v>
      </c>
      <c r="N43" s="1">
        <f t="shared" si="1"/>
        <v>0</v>
      </c>
    </row>
    <row r="44" spans="1:14" x14ac:dyDescent="0.25">
      <c r="A44"/>
      <c r="B44"/>
      <c r="C44"/>
      <c r="D44"/>
      <c r="E44" s="108"/>
      <c r="F44" s="108"/>
      <c r="G44"/>
      <c r="H44"/>
      <c r="J44" s="68">
        <f>IFERROR(VLOOKUP(A44,jul!A:H,8,0),0)</f>
        <v>0</v>
      </c>
      <c r="K44" s="70">
        <f t="shared" si="0"/>
        <v>0</v>
      </c>
      <c r="M44" s="1" t="e">
        <f>VLOOKUP(B44,Ref.!I:K,3,0)</f>
        <v>#N/A</v>
      </c>
      <c r="N44" s="1">
        <f t="shared" si="1"/>
        <v>0</v>
      </c>
    </row>
    <row r="45" spans="1:14" x14ac:dyDescent="0.25">
      <c r="A45"/>
      <c r="B45"/>
      <c r="C45"/>
      <c r="D45"/>
      <c r="E45"/>
      <c r="F45"/>
      <c r="G45"/>
      <c r="H45"/>
      <c r="J45" s="68">
        <f>IFERROR(VLOOKUP(A45,jul!A:H,8,0),0)</f>
        <v>0</v>
      </c>
      <c r="K45" s="70">
        <f t="shared" si="0"/>
        <v>0</v>
      </c>
      <c r="M45" s="1" t="e">
        <f>VLOOKUP(B45,Ref.!I:K,3,0)</f>
        <v>#N/A</v>
      </c>
      <c r="N45" s="1">
        <f t="shared" si="1"/>
        <v>0</v>
      </c>
    </row>
    <row r="46" spans="1:14" x14ac:dyDescent="0.25">
      <c r="A46"/>
      <c r="B46"/>
      <c r="C46"/>
      <c r="D46"/>
      <c r="E46"/>
      <c r="F46"/>
      <c r="G46"/>
      <c r="H46"/>
      <c r="J46" s="68">
        <f>IFERROR(VLOOKUP(A46,jul!A:H,8,0),0)</f>
        <v>0</v>
      </c>
      <c r="K46" s="70">
        <f t="shared" si="0"/>
        <v>0</v>
      </c>
      <c r="M46" s="1" t="e">
        <f>VLOOKUP(B46,Ref.!I:K,3,0)</f>
        <v>#N/A</v>
      </c>
      <c r="N46" s="1">
        <f t="shared" si="1"/>
        <v>0</v>
      </c>
    </row>
    <row r="47" spans="1:14" x14ac:dyDescent="0.25">
      <c r="A47"/>
      <c r="B47"/>
      <c r="C47"/>
      <c r="D47"/>
      <c r="E47" s="108"/>
      <c r="F47" s="108"/>
      <c r="G47"/>
      <c r="H47"/>
      <c r="J47" s="68">
        <f>IFERROR(VLOOKUP(A47,jul!A:H,8,0),0)</f>
        <v>0</v>
      </c>
      <c r="K47" s="70">
        <f t="shared" si="0"/>
        <v>0</v>
      </c>
      <c r="M47" s="1" t="e">
        <f>VLOOKUP(B47,Ref.!I:K,3,0)</f>
        <v>#N/A</v>
      </c>
      <c r="N47" s="1">
        <f t="shared" si="1"/>
        <v>0</v>
      </c>
    </row>
    <row r="48" spans="1:14" x14ac:dyDescent="0.25">
      <c r="A48"/>
      <c r="B48"/>
      <c r="C48"/>
      <c r="D48"/>
      <c r="E48" s="108"/>
      <c r="F48" s="108"/>
      <c r="G48"/>
      <c r="H48"/>
      <c r="J48" s="68">
        <f>IFERROR(VLOOKUP(A48,jul!A:H,8,0),0)</f>
        <v>0</v>
      </c>
      <c r="K48" s="70">
        <f t="shared" si="0"/>
        <v>0</v>
      </c>
      <c r="M48" s="1" t="e">
        <f>VLOOKUP(B48,Ref.!I:K,3,0)</f>
        <v>#N/A</v>
      </c>
      <c r="N48" s="1">
        <f t="shared" si="1"/>
        <v>0</v>
      </c>
    </row>
    <row r="49" spans="1:14" x14ac:dyDescent="0.25">
      <c r="A49"/>
      <c r="B49"/>
      <c r="C49"/>
      <c r="D49"/>
      <c r="E49" s="108"/>
      <c r="F49" s="108"/>
      <c r="G49"/>
      <c r="H49"/>
      <c r="J49" s="68">
        <f>IFERROR(VLOOKUP(A49,jul!A:H,8,0),0)</f>
        <v>0</v>
      </c>
      <c r="K49" s="70">
        <f t="shared" si="0"/>
        <v>0</v>
      </c>
      <c r="M49" s="1" t="e">
        <f>VLOOKUP(B49,Ref.!I:K,3,0)</f>
        <v>#N/A</v>
      </c>
      <c r="N49" s="1">
        <f t="shared" si="1"/>
        <v>0</v>
      </c>
    </row>
    <row r="50" spans="1:14" x14ac:dyDescent="0.25">
      <c r="A50"/>
      <c r="B50"/>
      <c r="C50"/>
      <c r="D50"/>
      <c r="E50" s="108"/>
      <c r="F50" s="108"/>
      <c r="G50"/>
      <c r="H50"/>
      <c r="J50" s="68">
        <f>IFERROR(VLOOKUP(A50,jul!A:H,8,0),0)</f>
        <v>0</v>
      </c>
      <c r="K50" s="70">
        <f t="shared" si="0"/>
        <v>0</v>
      </c>
      <c r="M50" s="1" t="e">
        <f>VLOOKUP(B50,Ref.!I:K,3,0)</f>
        <v>#N/A</v>
      </c>
      <c r="N50" s="1">
        <f t="shared" si="1"/>
        <v>0</v>
      </c>
    </row>
    <row r="51" spans="1:14" x14ac:dyDescent="0.25">
      <c r="A51"/>
      <c r="B51"/>
      <c r="C51"/>
      <c r="D51"/>
      <c r="E51"/>
      <c r="F51"/>
      <c r="G51"/>
      <c r="H51"/>
      <c r="J51" s="68">
        <f>IFERROR(VLOOKUP(A51,jul!A:H,8,0),0)</f>
        <v>0</v>
      </c>
      <c r="K51" s="70">
        <f t="shared" si="0"/>
        <v>0</v>
      </c>
      <c r="M51" s="1" t="e">
        <f>VLOOKUP(B51,Ref.!I:K,3,0)</f>
        <v>#N/A</v>
      </c>
      <c r="N51" s="1">
        <f t="shared" si="1"/>
        <v>0</v>
      </c>
    </row>
    <row r="52" spans="1:14" x14ac:dyDescent="0.25">
      <c r="A52"/>
      <c r="B52"/>
      <c r="C52"/>
      <c r="D52"/>
      <c r="E52"/>
      <c r="F52"/>
      <c r="G52"/>
      <c r="H52"/>
      <c r="J52" s="68">
        <f>IFERROR(VLOOKUP(A52,jul!A:H,8,0),0)</f>
        <v>0</v>
      </c>
      <c r="K52" s="70">
        <f t="shared" si="0"/>
        <v>0</v>
      </c>
      <c r="M52" s="1" t="e">
        <f>VLOOKUP(B52,Ref.!I:K,3,0)</f>
        <v>#N/A</v>
      </c>
      <c r="N52" s="1">
        <f t="shared" si="1"/>
        <v>0</v>
      </c>
    </row>
    <row r="53" spans="1:14" x14ac:dyDescent="0.25">
      <c r="A53"/>
      <c r="B53"/>
      <c r="C53"/>
      <c r="D53"/>
      <c r="E53" s="108"/>
      <c r="F53" s="108"/>
      <c r="G53"/>
      <c r="H53"/>
      <c r="J53" s="68">
        <f>IFERROR(VLOOKUP(A53,jul!A:H,8,0),0)</f>
        <v>0</v>
      </c>
      <c r="K53" s="70">
        <f t="shared" si="0"/>
        <v>0</v>
      </c>
      <c r="M53" s="1" t="e">
        <f>VLOOKUP(B53,Ref.!I:K,3,0)</f>
        <v>#N/A</v>
      </c>
      <c r="N53" s="1">
        <f t="shared" si="1"/>
        <v>0</v>
      </c>
    </row>
    <row r="54" spans="1:14" x14ac:dyDescent="0.25">
      <c r="A54"/>
      <c r="B54"/>
      <c r="C54"/>
      <c r="D54"/>
      <c r="E54"/>
      <c r="F54"/>
      <c r="G54"/>
      <c r="H54"/>
      <c r="J54" s="68">
        <f>IFERROR(VLOOKUP(A54,jul!A:H,8,0),0)</f>
        <v>0</v>
      </c>
      <c r="K54" s="70">
        <f t="shared" si="0"/>
        <v>0</v>
      </c>
      <c r="M54" s="1" t="e">
        <f>VLOOKUP(B54,Ref.!I:K,3,0)</f>
        <v>#N/A</v>
      </c>
      <c r="N54" s="1">
        <f t="shared" si="1"/>
        <v>0</v>
      </c>
    </row>
    <row r="55" spans="1:14" x14ac:dyDescent="0.25">
      <c r="A55"/>
      <c r="B55"/>
      <c r="C55"/>
      <c r="D55"/>
      <c r="E55"/>
      <c r="F55"/>
      <c r="G55"/>
      <c r="H55"/>
      <c r="J55" s="68">
        <f>IFERROR(VLOOKUP(A55,jul!A:H,8,0),0)</f>
        <v>0</v>
      </c>
      <c r="K55" s="70">
        <f t="shared" si="0"/>
        <v>0</v>
      </c>
      <c r="M55" s="1" t="e">
        <f>VLOOKUP(B55,Ref.!I:K,3,0)</f>
        <v>#N/A</v>
      </c>
      <c r="N55" s="1">
        <f t="shared" si="1"/>
        <v>0</v>
      </c>
    </row>
    <row r="56" spans="1:14" x14ac:dyDescent="0.25">
      <c r="A56"/>
      <c r="B56"/>
      <c r="C56"/>
      <c r="D56"/>
      <c r="E56"/>
      <c r="F56"/>
      <c r="G56"/>
      <c r="H56"/>
      <c r="J56" s="68">
        <f>IFERROR(VLOOKUP(A56,jul!A:H,8,0),0)</f>
        <v>0</v>
      </c>
      <c r="K56" s="70">
        <f t="shared" si="0"/>
        <v>0</v>
      </c>
      <c r="M56" s="1" t="e">
        <f>VLOOKUP(B56,Ref.!I:K,3,0)</f>
        <v>#N/A</v>
      </c>
      <c r="N56" s="1">
        <f t="shared" si="1"/>
        <v>0</v>
      </c>
    </row>
    <row r="57" spans="1:14" x14ac:dyDescent="0.25">
      <c r="A57"/>
      <c r="B57"/>
      <c r="C57"/>
      <c r="D57"/>
      <c r="E57"/>
      <c r="F57"/>
      <c r="G57"/>
      <c r="H57"/>
      <c r="J57" s="68">
        <f>IFERROR(VLOOKUP(A57,jul!A:H,8,0),0)</f>
        <v>0</v>
      </c>
      <c r="K57" s="70">
        <f t="shared" si="0"/>
        <v>0</v>
      </c>
      <c r="M57" s="1" t="e">
        <f>VLOOKUP(B57,Ref.!I:K,3,0)</f>
        <v>#N/A</v>
      </c>
      <c r="N57" s="1">
        <f t="shared" si="1"/>
        <v>0</v>
      </c>
    </row>
    <row r="58" spans="1:14" x14ac:dyDescent="0.25">
      <c r="A58"/>
      <c r="B58"/>
      <c r="C58"/>
      <c r="D58"/>
      <c r="E58" s="108"/>
      <c r="F58" s="108"/>
      <c r="G58"/>
      <c r="H58"/>
      <c r="J58" s="68">
        <f>IFERROR(VLOOKUP(A58,jul!A:H,8,0),0)</f>
        <v>0</v>
      </c>
      <c r="K58" s="70">
        <f t="shared" si="0"/>
        <v>0</v>
      </c>
      <c r="M58" s="1" t="e">
        <f>VLOOKUP(B58,Ref.!I:K,3,0)</f>
        <v>#N/A</v>
      </c>
      <c r="N58" s="1">
        <f t="shared" si="1"/>
        <v>0</v>
      </c>
    </row>
    <row r="59" spans="1:14" x14ac:dyDescent="0.25">
      <c r="A59"/>
      <c r="B59"/>
      <c r="C59"/>
      <c r="D59"/>
      <c r="E59"/>
      <c r="F59"/>
      <c r="G59"/>
      <c r="H59"/>
      <c r="J59" s="68">
        <f>IFERROR(VLOOKUP(A59,jul!A:H,8,0),0)</f>
        <v>0</v>
      </c>
      <c r="K59" s="70">
        <f t="shared" si="0"/>
        <v>0</v>
      </c>
      <c r="M59" s="1" t="e">
        <f>VLOOKUP(B59,Ref.!I:K,3,0)</f>
        <v>#N/A</v>
      </c>
      <c r="N59" s="1">
        <f t="shared" si="1"/>
        <v>0</v>
      </c>
    </row>
    <row r="60" spans="1:14" x14ac:dyDescent="0.25">
      <c r="A60"/>
      <c r="B60"/>
      <c r="C60"/>
      <c r="D60"/>
      <c r="E60"/>
      <c r="F60"/>
      <c r="G60"/>
      <c r="H60"/>
      <c r="J60" s="68">
        <f>IFERROR(VLOOKUP(A60,jul!A:H,8,0),0)</f>
        <v>0</v>
      </c>
      <c r="K60" s="70">
        <f t="shared" si="0"/>
        <v>0</v>
      </c>
      <c r="M60" s="1" t="e">
        <f>VLOOKUP(B60,Ref.!I:K,3,0)</f>
        <v>#N/A</v>
      </c>
      <c r="N60" s="1">
        <f t="shared" si="1"/>
        <v>0</v>
      </c>
    </row>
    <row r="61" spans="1:14" x14ac:dyDescent="0.25">
      <c r="A61"/>
      <c r="B61"/>
      <c r="C61"/>
      <c r="D61" s="108"/>
      <c r="E61" s="108"/>
      <c r="F61" s="108"/>
      <c r="G61" s="108"/>
      <c r="H61" s="108"/>
      <c r="J61" s="68">
        <f>IFERROR(VLOOKUP(A61,jul!A:H,8,0),0)</f>
        <v>0</v>
      </c>
      <c r="K61" s="70">
        <f t="shared" si="0"/>
        <v>0</v>
      </c>
      <c r="M61" s="1" t="e">
        <f>VLOOKUP(B61,Ref.!I:K,3,0)</f>
        <v>#N/A</v>
      </c>
      <c r="N61" s="1">
        <f t="shared" si="1"/>
        <v>0</v>
      </c>
    </row>
    <row r="62" spans="1:14" x14ac:dyDescent="0.25">
      <c r="A62"/>
      <c r="B62"/>
      <c r="C62"/>
      <c r="D62"/>
      <c r="E62"/>
      <c r="F62"/>
      <c r="G62"/>
      <c r="H62"/>
      <c r="J62" s="68">
        <f>IFERROR(VLOOKUP(A62,jul!A:H,8,0),0)</f>
        <v>0</v>
      </c>
      <c r="K62" s="70">
        <f t="shared" si="0"/>
        <v>0</v>
      </c>
      <c r="M62" s="1" t="e">
        <f>VLOOKUP(B62,Ref.!I:K,3,0)</f>
        <v>#N/A</v>
      </c>
      <c r="N62" s="1">
        <f t="shared" si="1"/>
        <v>0</v>
      </c>
    </row>
    <row r="63" spans="1:14" x14ac:dyDescent="0.25">
      <c r="A63"/>
      <c r="B63"/>
      <c r="C63"/>
      <c r="D63" s="108"/>
      <c r="E63"/>
      <c r="F63" s="108"/>
      <c r="G63" s="108"/>
      <c r="H63"/>
      <c r="J63" s="68">
        <f>IFERROR(VLOOKUP(A63,jul!A:H,8,0),0)</f>
        <v>0</v>
      </c>
      <c r="K63" s="70">
        <f t="shared" si="0"/>
        <v>0</v>
      </c>
      <c r="M63" s="1" t="e">
        <f>VLOOKUP(B63,Ref.!I:K,3,0)</f>
        <v>#N/A</v>
      </c>
      <c r="N63" s="1">
        <f t="shared" si="1"/>
        <v>0</v>
      </c>
    </row>
    <row r="64" spans="1:14" x14ac:dyDescent="0.25">
      <c r="A64"/>
      <c r="B64"/>
      <c r="C64"/>
      <c r="D64"/>
      <c r="E64" s="108"/>
      <c r="F64" s="108"/>
      <c r="G64"/>
      <c r="H64"/>
      <c r="J64" s="68">
        <f>IFERROR(VLOOKUP(A64,jul!A:H,8,0),0)</f>
        <v>0</v>
      </c>
      <c r="K64" s="70">
        <f t="shared" si="0"/>
        <v>0</v>
      </c>
      <c r="M64" s="1" t="e">
        <f>VLOOKUP(B64,Ref.!I:K,3,0)</f>
        <v>#N/A</v>
      </c>
      <c r="N64" s="1">
        <f t="shared" si="1"/>
        <v>0</v>
      </c>
    </row>
    <row r="65" spans="1:14" x14ac:dyDescent="0.25">
      <c r="A65"/>
      <c r="B65"/>
      <c r="C65"/>
      <c r="D65" s="108"/>
      <c r="E65"/>
      <c r="F65"/>
      <c r="G65"/>
      <c r="H65" s="108"/>
      <c r="J65" s="68">
        <f>IFERROR(VLOOKUP(A65,jul!A:H,8,0),0)</f>
        <v>0</v>
      </c>
      <c r="K65" s="70">
        <f t="shared" si="0"/>
        <v>0</v>
      </c>
      <c r="M65" s="1" t="e">
        <f>VLOOKUP(B65,Ref.!I:K,3,0)</f>
        <v>#N/A</v>
      </c>
      <c r="N65" s="1">
        <f t="shared" si="1"/>
        <v>0</v>
      </c>
    </row>
    <row r="66" spans="1:14" x14ac:dyDescent="0.25">
      <c r="A66"/>
      <c r="B66"/>
      <c r="C66"/>
      <c r="D66"/>
      <c r="E66"/>
      <c r="F66"/>
      <c r="G66"/>
      <c r="H66"/>
      <c r="J66" s="68">
        <f>IFERROR(VLOOKUP(A66,jul!A:H,8,0),0)</f>
        <v>0</v>
      </c>
      <c r="K66" s="70">
        <f t="shared" ref="K66:K129" si="2">D66-J66</f>
        <v>0</v>
      </c>
      <c r="M66" s="1" t="e">
        <f>VLOOKUP(B66,Ref.!I:K,3,0)</f>
        <v>#N/A</v>
      </c>
      <c r="N66" s="1">
        <f t="shared" si="1"/>
        <v>0</v>
      </c>
    </row>
    <row r="67" spans="1:14" x14ac:dyDescent="0.25">
      <c r="A67"/>
      <c r="B67"/>
      <c r="C67"/>
      <c r="D67"/>
      <c r="E67"/>
      <c r="F67"/>
      <c r="G67"/>
      <c r="H67"/>
      <c r="J67" s="68">
        <f>IFERROR(VLOOKUP(A67,jul!A:H,8,0),0)</f>
        <v>0</v>
      </c>
      <c r="K67" s="70">
        <f t="shared" si="2"/>
        <v>0</v>
      </c>
      <c r="M67" s="1" t="e">
        <f>VLOOKUP(B67,Ref.!I:K,3,0)</f>
        <v>#N/A</v>
      </c>
      <c r="N67" s="1">
        <f t="shared" ref="N67:N130" si="3">LEN(A67)</f>
        <v>0</v>
      </c>
    </row>
    <row r="68" spans="1:14" x14ac:dyDescent="0.25">
      <c r="A68"/>
      <c r="B68"/>
      <c r="C68"/>
      <c r="D68"/>
      <c r="E68"/>
      <c r="F68"/>
      <c r="G68"/>
      <c r="H68"/>
      <c r="J68" s="68">
        <f>IFERROR(VLOOKUP(A68,jul!A:H,8,0),0)</f>
        <v>0</v>
      </c>
      <c r="K68" s="70">
        <f t="shared" si="2"/>
        <v>0</v>
      </c>
      <c r="M68" s="1" t="e">
        <f>VLOOKUP(B68,Ref.!I:K,3,0)</f>
        <v>#N/A</v>
      </c>
      <c r="N68" s="1">
        <f t="shared" si="3"/>
        <v>0</v>
      </c>
    </row>
    <row r="69" spans="1:14" x14ac:dyDescent="0.25">
      <c r="A69"/>
      <c r="B69"/>
      <c r="C69"/>
      <c r="D69"/>
      <c r="E69"/>
      <c r="F69"/>
      <c r="G69"/>
      <c r="H69"/>
      <c r="J69" s="68">
        <f>IFERROR(VLOOKUP(A69,jul!A:H,8,0),0)</f>
        <v>0</v>
      </c>
      <c r="K69" s="70">
        <f t="shared" si="2"/>
        <v>0</v>
      </c>
      <c r="M69" s="1" t="e">
        <f>VLOOKUP(B69,Ref.!I:K,3,0)</f>
        <v>#N/A</v>
      </c>
      <c r="N69" s="1">
        <f t="shared" si="3"/>
        <v>0</v>
      </c>
    </row>
    <row r="70" spans="1:14" x14ac:dyDescent="0.25">
      <c r="A70"/>
      <c r="B70"/>
      <c r="C70"/>
      <c r="D70"/>
      <c r="E70"/>
      <c r="F70"/>
      <c r="G70"/>
      <c r="H70"/>
      <c r="J70" s="68">
        <f>IFERROR(VLOOKUP(A70,jul!A:H,8,0),0)</f>
        <v>0</v>
      </c>
      <c r="K70" s="70">
        <f t="shared" si="2"/>
        <v>0</v>
      </c>
      <c r="M70" s="1" t="e">
        <f>VLOOKUP(B70,Ref.!I:K,3,0)</f>
        <v>#N/A</v>
      </c>
      <c r="N70" s="1">
        <f t="shared" si="3"/>
        <v>0</v>
      </c>
    </row>
    <row r="71" spans="1:14" x14ac:dyDescent="0.25">
      <c r="A71"/>
      <c r="B71"/>
      <c r="C71"/>
      <c r="D71"/>
      <c r="E71"/>
      <c r="F71"/>
      <c r="G71"/>
      <c r="H71"/>
      <c r="J71" s="68">
        <f>IFERROR(VLOOKUP(A71,jul!A:H,8,0),0)</f>
        <v>0</v>
      </c>
      <c r="K71" s="70">
        <f t="shared" si="2"/>
        <v>0</v>
      </c>
      <c r="M71" s="1" t="e">
        <f>VLOOKUP(B71,Ref.!I:K,3,0)</f>
        <v>#N/A</v>
      </c>
      <c r="N71" s="1">
        <f t="shared" si="3"/>
        <v>0</v>
      </c>
    </row>
    <row r="72" spans="1:14" x14ac:dyDescent="0.25">
      <c r="A72"/>
      <c r="B72"/>
      <c r="C72"/>
      <c r="D72"/>
      <c r="E72" s="108"/>
      <c r="F72" s="108"/>
      <c r="G72"/>
      <c r="H72"/>
      <c r="J72" s="68">
        <f>IFERROR(VLOOKUP(A72,jul!A:H,8,0),0)</f>
        <v>0</v>
      </c>
      <c r="K72" s="70">
        <f t="shared" si="2"/>
        <v>0</v>
      </c>
      <c r="M72" s="1" t="e">
        <f>VLOOKUP(B72,Ref.!I:K,3,0)</f>
        <v>#N/A</v>
      </c>
      <c r="N72" s="1">
        <f t="shared" si="3"/>
        <v>0</v>
      </c>
    </row>
    <row r="73" spans="1:14" x14ac:dyDescent="0.25">
      <c r="A73"/>
      <c r="B73"/>
      <c r="C73"/>
      <c r="D73"/>
      <c r="E73"/>
      <c r="F73"/>
      <c r="G73"/>
      <c r="H73"/>
      <c r="J73" s="68">
        <f>IFERROR(VLOOKUP(A73,jul!A:H,8,0),0)</f>
        <v>0</v>
      </c>
      <c r="K73" s="70">
        <f t="shared" si="2"/>
        <v>0</v>
      </c>
      <c r="M73" s="1" t="e">
        <f>VLOOKUP(B73,Ref.!I:K,3,0)</f>
        <v>#N/A</v>
      </c>
      <c r="N73" s="1">
        <f t="shared" si="3"/>
        <v>0</v>
      </c>
    </row>
    <row r="74" spans="1:14" x14ac:dyDescent="0.25">
      <c r="A74"/>
      <c r="B74"/>
      <c r="C74"/>
      <c r="D74"/>
      <c r="E74"/>
      <c r="F74"/>
      <c r="G74"/>
      <c r="H74"/>
      <c r="J74" s="68">
        <f>IFERROR(VLOOKUP(A74,jul!A:H,8,0),0)</f>
        <v>0</v>
      </c>
      <c r="K74" s="70">
        <f t="shared" si="2"/>
        <v>0</v>
      </c>
      <c r="M74" s="1" t="e">
        <f>VLOOKUP(B74,Ref.!I:K,3,0)</f>
        <v>#N/A</v>
      </c>
      <c r="N74" s="1">
        <f t="shared" si="3"/>
        <v>0</v>
      </c>
    </row>
    <row r="75" spans="1:14" x14ac:dyDescent="0.25">
      <c r="A75"/>
      <c r="B75"/>
      <c r="C75"/>
      <c r="D75"/>
      <c r="E75"/>
      <c r="F75"/>
      <c r="G75"/>
      <c r="H75"/>
      <c r="J75" s="68">
        <f>IFERROR(VLOOKUP(A75,jul!A:H,8,0),0)</f>
        <v>0</v>
      </c>
      <c r="K75" s="70">
        <f t="shared" si="2"/>
        <v>0</v>
      </c>
      <c r="M75" s="1" t="e">
        <f>VLOOKUP(B75,Ref.!I:K,3,0)</f>
        <v>#N/A</v>
      </c>
      <c r="N75" s="1">
        <f t="shared" si="3"/>
        <v>0</v>
      </c>
    </row>
    <row r="76" spans="1:14" x14ac:dyDescent="0.25">
      <c r="A76"/>
      <c r="B76"/>
      <c r="C76"/>
      <c r="D76"/>
      <c r="E76"/>
      <c r="F76"/>
      <c r="G76"/>
      <c r="H76"/>
      <c r="J76" s="68">
        <f>IFERROR(VLOOKUP(A76,jul!A:H,8,0),0)</f>
        <v>0</v>
      </c>
      <c r="K76" s="70">
        <f t="shared" si="2"/>
        <v>0</v>
      </c>
      <c r="M76" s="1" t="e">
        <f>VLOOKUP(B76,Ref.!I:K,3,0)</f>
        <v>#N/A</v>
      </c>
      <c r="N76" s="1">
        <f t="shared" si="3"/>
        <v>0</v>
      </c>
    </row>
    <row r="77" spans="1:14" x14ac:dyDescent="0.25">
      <c r="A77"/>
      <c r="B77"/>
      <c r="C77"/>
      <c r="D77"/>
      <c r="E77"/>
      <c r="F77"/>
      <c r="G77"/>
      <c r="H77"/>
      <c r="J77" s="68">
        <f>IFERROR(VLOOKUP(A77,jul!A:H,8,0),0)</f>
        <v>0</v>
      </c>
      <c r="K77" s="70">
        <f t="shared" si="2"/>
        <v>0</v>
      </c>
      <c r="M77" s="1" t="e">
        <f>VLOOKUP(B77,Ref.!I:K,3,0)</f>
        <v>#N/A</v>
      </c>
      <c r="N77" s="1">
        <f t="shared" si="3"/>
        <v>0</v>
      </c>
    </row>
    <row r="78" spans="1:14" x14ac:dyDescent="0.25">
      <c r="A78"/>
      <c r="B78"/>
      <c r="C78"/>
      <c r="D78"/>
      <c r="E78" s="108"/>
      <c r="F78" s="108"/>
      <c r="G78"/>
      <c r="H78"/>
      <c r="J78" s="68">
        <f>IFERROR(VLOOKUP(A78,jul!A:H,8,0),0)</f>
        <v>0</v>
      </c>
      <c r="K78" s="70">
        <f t="shared" si="2"/>
        <v>0</v>
      </c>
      <c r="M78" s="1" t="e">
        <f>VLOOKUP(B78,Ref.!I:K,3,0)</f>
        <v>#N/A</v>
      </c>
      <c r="N78" s="1">
        <f t="shared" si="3"/>
        <v>0</v>
      </c>
    </row>
    <row r="79" spans="1:14" x14ac:dyDescent="0.25">
      <c r="A79"/>
      <c r="B79"/>
      <c r="C79"/>
      <c r="D79"/>
      <c r="E79"/>
      <c r="F79"/>
      <c r="G79"/>
      <c r="H79"/>
      <c r="J79" s="68">
        <f>IFERROR(VLOOKUP(A79,jul!A:H,8,0),0)</f>
        <v>0</v>
      </c>
      <c r="K79" s="70">
        <f t="shared" si="2"/>
        <v>0</v>
      </c>
      <c r="M79" s="1" t="e">
        <f>VLOOKUP(B79,Ref.!I:K,3,0)</f>
        <v>#N/A</v>
      </c>
      <c r="N79" s="1">
        <f t="shared" si="3"/>
        <v>0</v>
      </c>
    </row>
    <row r="80" spans="1:14" x14ac:dyDescent="0.25">
      <c r="A80"/>
      <c r="B80"/>
      <c r="C80"/>
      <c r="D80"/>
      <c r="E80" s="108"/>
      <c r="F80" s="108"/>
      <c r="G80" s="108"/>
      <c r="H80"/>
      <c r="J80" s="68">
        <f>IFERROR(VLOOKUP(A80,jul!A:H,8,0),0)</f>
        <v>0</v>
      </c>
      <c r="K80" s="70">
        <f t="shared" si="2"/>
        <v>0</v>
      </c>
      <c r="M80" s="1" t="e">
        <f>VLOOKUP(B80,Ref.!I:K,3,0)</f>
        <v>#N/A</v>
      </c>
      <c r="N80" s="1">
        <f t="shared" si="3"/>
        <v>0</v>
      </c>
    </row>
    <row r="81" spans="1:14" x14ac:dyDescent="0.25">
      <c r="A81"/>
      <c r="B81"/>
      <c r="C81"/>
      <c r="D81"/>
      <c r="E81"/>
      <c r="F81"/>
      <c r="G81"/>
      <c r="H81"/>
      <c r="J81" s="68">
        <f>IFERROR(VLOOKUP(A81,jul!A:H,8,0),0)</f>
        <v>0</v>
      </c>
      <c r="K81" s="70">
        <f t="shared" si="2"/>
        <v>0</v>
      </c>
      <c r="M81" s="1" t="e">
        <f>VLOOKUP(B81,Ref.!I:K,3,0)</f>
        <v>#N/A</v>
      </c>
      <c r="N81" s="1">
        <f t="shared" si="3"/>
        <v>0</v>
      </c>
    </row>
    <row r="82" spans="1:14" x14ac:dyDescent="0.25">
      <c r="A82"/>
      <c r="B82"/>
      <c r="C82"/>
      <c r="D82"/>
      <c r="E82"/>
      <c r="F82"/>
      <c r="G82"/>
      <c r="H82"/>
      <c r="J82" s="68">
        <f>IFERROR(VLOOKUP(A82,jul!A:H,8,0),0)</f>
        <v>0</v>
      </c>
      <c r="K82" s="70">
        <f t="shared" si="2"/>
        <v>0</v>
      </c>
      <c r="M82" s="1" t="e">
        <f>VLOOKUP(B82,Ref.!I:K,3,0)</f>
        <v>#N/A</v>
      </c>
      <c r="N82" s="1">
        <f t="shared" si="3"/>
        <v>0</v>
      </c>
    </row>
    <row r="83" spans="1:14" x14ac:dyDescent="0.25">
      <c r="A83"/>
      <c r="B83"/>
      <c r="C83"/>
      <c r="D83"/>
      <c r="E83" s="108"/>
      <c r="F83" s="108"/>
      <c r="G83"/>
      <c r="H83"/>
      <c r="J83" s="68">
        <f>IFERROR(VLOOKUP(A83,jul!A:H,8,0),0)</f>
        <v>0</v>
      </c>
      <c r="K83" s="70">
        <f t="shared" si="2"/>
        <v>0</v>
      </c>
      <c r="M83" s="1" t="e">
        <f>VLOOKUP(B83,Ref.!I:K,3,0)</f>
        <v>#N/A</v>
      </c>
      <c r="N83" s="1">
        <f t="shared" si="3"/>
        <v>0</v>
      </c>
    </row>
    <row r="84" spans="1:14" x14ac:dyDescent="0.25">
      <c r="A84"/>
      <c r="B84"/>
      <c r="C84"/>
      <c r="D84"/>
      <c r="E84" s="108"/>
      <c r="F84" s="108"/>
      <c r="G84"/>
      <c r="H84"/>
      <c r="J84" s="68">
        <f>IFERROR(VLOOKUP(A84,jul!A:H,8,0),0)</f>
        <v>0</v>
      </c>
      <c r="K84" s="70">
        <f t="shared" si="2"/>
        <v>0</v>
      </c>
      <c r="M84" s="1" t="e">
        <f>VLOOKUP(B84,Ref.!I:K,3,0)</f>
        <v>#N/A</v>
      </c>
      <c r="N84" s="1">
        <f t="shared" si="3"/>
        <v>0</v>
      </c>
    </row>
    <row r="85" spans="1:14" x14ac:dyDescent="0.25">
      <c r="A85"/>
      <c r="B85"/>
      <c r="C85"/>
      <c r="D85"/>
      <c r="E85" s="108"/>
      <c r="F85" s="108"/>
      <c r="G85"/>
      <c r="H85"/>
      <c r="J85" s="68">
        <f>IFERROR(VLOOKUP(A85,jul!A:H,8,0),0)</f>
        <v>0</v>
      </c>
      <c r="K85" s="70">
        <f t="shared" si="2"/>
        <v>0</v>
      </c>
      <c r="M85" s="1" t="e">
        <f>VLOOKUP(B85,Ref.!I:K,3,0)</f>
        <v>#N/A</v>
      </c>
      <c r="N85" s="1">
        <f t="shared" si="3"/>
        <v>0</v>
      </c>
    </row>
    <row r="86" spans="1:14" x14ac:dyDescent="0.25">
      <c r="A86"/>
      <c r="B86"/>
      <c r="C86"/>
      <c r="D86"/>
      <c r="E86" s="108"/>
      <c r="F86" s="108"/>
      <c r="G86"/>
      <c r="H86"/>
      <c r="J86" s="68">
        <f>IFERROR(VLOOKUP(A86,jul!A:H,8,0),0)</f>
        <v>0</v>
      </c>
      <c r="K86" s="70">
        <f t="shared" si="2"/>
        <v>0</v>
      </c>
      <c r="M86" s="1" t="e">
        <f>VLOOKUP(B86,Ref.!I:K,3,0)</f>
        <v>#N/A</v>
      </c>
      <c r="N86" s="1">
        <f t="shared" si="3"/>
        <v>0</v>
      </c>
    </row>
    <row r="87" spans="1:14" x14ac:dyDescent="0.25">
      <c r="A87"/>
      <c r="B87"/>
      <c r="C87"/>
      <c r="D87"/>
      <c r="E87"/>
      <c r="F87"/>
      <c r="G87"/>
      <c r="H87"/>
      <c r="J87" s="68">
        <f>IFERROR(VLOOKUP(A87,jul!A:H,8,0),0)</f>
        <v>0</v>
      </c>
      <c r="K87" s="70">
        <f t="shared" si="2"/>
        <v>0</v>
      </c>
      <c r="M87" s="1" t="e">
        <f>VLOOKUP(B87,Ref.!I:K,3,0)</f>
        <v>#N/A</v>
      </c>
      <c r="N87" s="1">
        <f t="shared" si="3"/>
        <v>0</v>
      </c>
    </row>
    <row r="88" spans="1:14" x14ac:dyDescent="0.25">
      <c r="A88"/>
      <c r="B88"/>
      <c r="C88"/>
      <c r="D88"/>
      <c r="E88" s="108"/>
      <c r="F88" s="108"/>
      <c r="G88"/>
      <c r="H88"/>
      <c r="J88" s="68">
        <f>IFERROR(VLOOKUP(A88,jul!A:H,8,0),0)</f>
        <v>0</v>
      </c>
      <c r="K88" s="70">
        <f t="shared" si="2"/>
        <v>0</v>
      </c>
      <c r="M88" s="1" t="e">
        <f>VLOOKUP(B88,Ref.!I:K,3,0)</f>
        <v>#N/A</v>
      </c>
      <c r="N88" s="1">
        <f t="shared" si="3"/>
        <v>0</v>
      </c>
    </row>
    <row r="89" spans="1:14" x14ac:dyDescent="0.25">
      <c r="A89"/>
      <c r="B89"/>
      <c r="C89"/>
      <c r="D89"/>
      <c r="E89" s="108"/>
      <c r="F89" s="108"/>
      <c r="G89"/>
      <c r="H89"/>
      <c r="J89" s="68">
        <f>IFERROR(VLOOKUP(A89,jul!A:H,8,0),0)</f>
        <v>0</v>
      </c>
      <c r="K89" s="70">
        <f t="shared" si="2"/>
        <v>0</v>
      </c>
      <c r="M89" s="1" t="e">
        <f>VLOOKUP(B89,Ref.!I:K,3,0)</f>
        <v>#N/A</v>
      </c>
      <c r="N89" s="1">
        <f t="shared" si="3"/>
        <v>0</v>
      </c>
    </row>
    <row r="90" spans="1:14" x14ac:dyDescent="0.25">
      <c r="A90"/>
      <c r="B90"/>
      <c r="C90"/>
      <c r="D90"/>
      <c r="E90"/>
      <c r="F90"/>
      <c r="G90"/>
      <c r="H90"/>
      <c r="J90" s="68">
        <f>IFERROR(VLOOKUP(A90,jul!A:H,8,0),0)</f>
        <v>0</v>
      </c>
      <c r="K90" s="70">
        <f t="shared" si="2"/>
        <v>0</v>
      </c>
      <c r="M90" s="1" t="e">
        <f>VLOOKUP(B90,Ref.!I:K,3,0)</f>
        <v>#N/A</v>
      </c>
      <c r="N90" s="1">
        <f t="shared" si="3"/>
        <v>0</v>
      </c>
    </row>
    <row r="91" spans="1:14" x14ac:dyDescent="0.25">
      <c r="A91"/>
      <c r="B91"/>
      <c r="C91"/>
      <c r="D91"/>
      <c r="E91" s="108"/>
      <c r="F91" s="108"/>
      <c r="G91"/>
      <c r="H91"/>
      <c r="J91" s="68">
        <f>IFERROR(VLOOKUP(A91,jul!A:H,8,0),0)</f>
        <v>0</v>
      </c>
      <c r="K91" s="70">
        <f t="shared" si="2"/>
        <v>0</v>
      </c>
      <c r="M91" s="1" t="e">
        <f>VLOOKUP(B91,Ref.!I:K,3,0)</f>
        <v>#N/A</v>
      </c>
      <c r="N91" s="1">
        <f t="shared" si="3"/>
        <v>0</v>
      </c>
    </row>
    <row r="92" spans="1:14" x14ac:dyDescent="0.25">
      <c r="A92"/>
      <c r="B92"/>
      <c r="C92"/>
      <c r="D92"/>
      <c r="E92" s="108"/>
      <c r="F92" s="108"/>
      <c r="G92"/>
      <c r="H92"/>
      <c r="J92" s="68">
        <f>IFERROR(VLOOKUP(A92,jul!A:H,8,0),0)</f>
        <v>0</v>
      </c>
      <c r="K92" s="70">
        <f t="shared" si="2"/>
        <v>0</v>
      </c>
      <c r="M92" s="1" t="e">
        <f>VLOOKUP(B92,Ref.!I:K,3,0)</f>
        <v>#N/A</v>
      </c>
      <c r="N92" s="1">
        <f t="shared" si="3"/>
        <v>0</v>
      </c>
    </row>
    <row r="93" spans="1:14" x14ac:dyDescent="0.25">
      <c r="A93"/>
      <c r="B93"/>
      <c r="C93"/>
      <c r="D93"/>
      <c r="E93"/>
      <c r="F93"/>
      <c r="G93"/>
      <c r="H93"/>
      <c r="J93" s="68">
        <f>IFERROR(VLOOKUP(A93,jul!A:H,8,0),0)</f>
        <v>0</v>
      </c>
      <c r="K93" s="70">
        <f t="shared" si="2"/>
        <v>0</v>
      </c>
      <c r="M93" s="1" t="e">
        <f>VLOOKUP(B93,Ref.!I:K,3,0)</f>
        <v>#N/A</v>
      </c>
      <c r="N93" s="1">
        <f t="shared" si="3"/>
        <v>0</v>
      </c>
    </row>
    <row r="94" spans="1:14" x14ac:dyDescent="0.25">
      <c r="A94"/>
      <c r="B94"/>
      <c r="C94"/>
      <c r="D94"/>
      <c r="E94"/>
      <c r="F94"/>
      <c r="G94"/>
      <c r="H94"/>
      <c r="J94" s="68">
        <f>IFERROR(VLOOKUP(A94,jul!A:H,8,0),0)</f>
        <v>0</v>
      </c>
      <c r="K94" s="70">
        <f t="shared" si="2"/>
        <v>0</v>
      </c>
      <c r="M94" s="1" t="e">
        <f>VLOOKUP(B94,Ref.!I:K,3,0)</f>
        <v>#N/A</v>
      </c>
      <c r="N94" s="1">
        <f t="shared" si="3"/>
        <v>0</v>
      </c>
    </row>
    <row r="95" spans="1:14" x14ac:dyDescent="0.25">
      <c r="A95"/>
      <c r="B95"/>
      <c r="C95"/>
      <c r="D95"/>
      <c r="E95"/>
      <c r="F95"/>
      <c r="G95"/>
      <c r="H95"/>
      <c r="J95" s="68">
        <f>IFERROR(VLOOKUP(A95,jul!A:H,8,0),0)</f>
        <v>0</v>
      </c>
      <c r="K95" s="70">
        <f t="shared" si="2"/>
        <v>0</v>
      </c>
      <c r="M95" s="1" t="e">
        <f>VLOOKUP(B95,Ref.!I:K,3,0)</f>
        <v>#N/A</v>
      </c>
      <c r="N95" s="1">
        <f t="shared" si="3"/>
        <v>0</v>
      </c>
    </row>
    <row r="96" spans="1:14" x14ac:dyDescent="0.25">
      <c r="A96"/>
      <c r="B96"/>
      <c r="C96"/>
      <c r="D96"/>
      <c r="E96" s="108"/>
      <c r="F96" s="108"/>
      <c r="G96"/>
      <c r="H96"/>
      <c r="J96" s="68">
        <f>IFERROR(VLOOKUP(A96,jul!A:H,8,0),0)</f>
        <v>0</v>
      </c>
      <c r="K96" s="70">
        <f t="shared" si="2"/>
        <v>0</v>
      </c>
      <c r="M96" s="1" t="e">
        <f>VLOOKUP(B96,Ref.!I:K,3,0)</f>
        <v>#N/A</v>
      </c>
      <c r="N96" s="1">
        <f t="shared" si="3"/>
        <v>0</v>
      </c>
    </row>
    <row r="97" spans="1:14" x14ac:dyDescent="0.25">
      <c r="A97"/>
      <c r="B97"/>
      <c r="C97"/>
      <c r="D97"/>
      <c r="E97" s="108"/>
      <c r="F97"/>
      <c r="G97" s="108"/>
      <c r="H97" s="108"/>
      <c r="J97" s="68">
        <f>IFERROR(VLOOKUP(A97,jul!A:H,8,0),0)</f>
        <v>0</v>
      </c>
      <c r="K97" s="70">
        <f t="shared" si="2"/>
        <v>0</v>
      </c>
      <c r="M97" s="1" t="e">
        <f>VLOOKUP(B97,Ref.!I:K,3,0)</f>
        <v>#N/A</v>
      </c>
      <c r="N97" s="1">
        <f t="shared" si="3"/>
        <v>0</v>
      </c>
    </row>
    <row r="98" spans="1:14" x14ac:dyDescent="0.25">
      <c r="A98"/>
      <c r="B98"/>
      <c r="C98"/>
      <c r="D98" s="108"/>
      <c r="E98" s="108"/>
      <c r="F98" s="108"/>
      <c r="G98" s="108"/>
      <c r="H98" s="108"/>
      <c r="J98" s="68">
        <f>IFERROR(VLOOKUP(A98,jul!A:H,8,0),0)</f>
        <v>0</v>
      </c>
      <c r="K98" s="70">
        <f t="shared" si="2"/>
        <v>0</v>
      </c>
      <c r="M98" s="1" t="e">
        <f>VLOOKUP(B98,Ref.!I:K,3,0)</f>
        <v>#N/A</v>
      </c>
      <c r="N98" s="1">
        <f t="shared" si="3"/>
        <v>0</v>
      </c>
    </row>
    <row r="99" spans="1:14" x14ac:dyDescent="0.25">
      <c r="A99"/>
      <c r="B99"/>
      <c r="C99"/>
      <c r="D99" s="108"/>
      <c r="E99" s="108"/>
      <c r="F99" s="108"/>
      <c r="G99" s="108"/>
      <c r="H99" s="108"/>
      <c r="J99" s="68">
        <f>IFERROR(VLOOKUP(A99,jul!A:H,8,0),0)</f>
        <v>0</v>
      </c>
      <c r="K99" s="70">
        <f t="shared" si="2"/>
        <v>0</v>
      </c>
      <c r="M99" s="1" t="e">
        <f>VLOOKUP(B99,Ref.!I:K,3,0)</f>
        <v>#N/A</v>
      </c>
      <c r="N99" s="1">
        <f t="shared" si="3"/>
        <v>0</v>
      </c>
    </row>
    <row r="100" spans="1:14" x14ac:dyDescent="0.25">
      <c r="A100"/>
      <c r="B100"/>
      <c r="C100"/>
      <c r="D100" s="108"/>
      <c r="E100" s="108"/>
      <c r="F100" s="108"/>
      <c r="G100" s="108"/>
      <c r="H100" s="108"/>
      <c r="J100" s="68">
        <f>IFERROR(VLOOKUP(A100,jul!A:H,8,0),0)</f>
        <v>0</v>
      </c>
      <c r="K100" s="70">
        <f t="shared" si="2"/>
        <v>0</v>
      </c>
      <c r="M100" s="1" t="e">
        <f>VLOOKUP(B100,Ref.!I:K,3,0)</f>
        <v>#N/A</v>
      </c>
      <c r="N100" s="1">
        <f t="shared" si="3"/>
        <v>0</v>
      </c>
    </row>
    <row r="101" spans="1:14" x14ac:dyDescent="0.25">
      <c r="A101"/>
      <c r="B101"/>
      <c r="C101"/>
      <c r="D101" s="108"/>
      <c r="E101" s="108"/>
      <c r="F101" s="108"/>
      <c r="G101" s="108"/>
      <c r="H101" s="108"/>
      <c r="J101" s="68">
        <f>IFERROR(VLOOKUP(A101,jul!A:H,8,0),0)</f>
        <v>0</v>
      </c>
      <c r="K101" s="70">
        <f t="shared" si="2"/>
        <v>0</v>
      </c>
      <c r="M101" s="1" t="e">
        <f>VLOOKUP(B101,Ref.!I:K,3,0)</f>
        <v>#N/A</v>
      </c>
      <c r="N101" s="1">
        <f t="shared" si="3"/>
        <v>0</v>
      </c>
    </row>
    <row r="102" spans="1:14" x14ac:dyDescent="0.25">
      <c r="A102"/>
      <c r="B102"/>
      <c r="C102"/>
      <c r="D102" s="108"/>
      <c r="E102" s="108"/>
      <c r="F102" s="108"/>
      <c r="G102" s="108"/>
      <c r="H102" s="108"/>
      <c r="J102" s="68">
        <f>IFERROR(VLOOKUP(A102,jul!A:H,8,0),0)</f>
        <v>0</v>
      </c>
      <c r="K102" s="70">
        <f t="shared" si="2"/>
        <v>0</v>
      </c>
      <c r="M102" s="1" t="e">
        <f>VLOOKUP(B102,Ref.!I:K,3,0)</f>
        <v>#N/A</v>
      </c>
      <c r="N102" s="1">
        <f t="shared" si="3"/>
        <v>0</v>
      </c>
    </row>
    <row r="103" spans="1:14" x14ac:dyDescent="0.25">
      <c r="A103"/>
      <c r="B103"/>
      <c r="C103"/>
      <c r="D103" s="108"/>
      <c r="E103" s="108"/>
      <c r="F103" s="108"/>
      <c r="G103" s="108"/>
      <c r="H103" s="108"/>
      <c r="J103" s="68">
        <f>IFERROR(VLOOKUP(A103,jul!A:H,8,0),0)</f>
        <v>0</v>
      </c>
      <c r="K103" s="70">
        <f t="shared" si="2"/>
        <v>0</v>
      </c>
      <c r="M103" s="1" t="e">
        <f>VLOOKUP(B103,Ref.!I:K,3,0)</f>
        <v>#N/A</v>
      </c>
      <c r="N103" s="1">
        <f t="shared" si="3"/>
        <v>0</v>
      </c>
    </row>
    <row r="104" spans="1:14" x14ac:dyDescent="0.25">
      <c r="A104"/>
      <c r="B104"/>
      <c r="C104"/>
      <c r="D104" s="108"/>
      <c r="E104" s="108"/>
      <c r="F104" s="108"/>
      <c r="G104" s="108"/>
      <c r="H104" s="108"/>
      <c r="J104" s="68">
        <f>IFERROR(VLOOKUP(A104,jul!A:H,8,0),0)</f>
        <v>0</v>
      </c>
      <c r="K104" s="70">
        <f t="shared" si="2"/>
        <v>0</v>
      </c>
      <c r="M104" s="1" t="e">
        <f>VLOOKUP(B104,Ref.!I:K,3,0)</f>
        <v>#N/A</v>
      </c>
      <c r="N104" s="1">
        <f t="shared" si="3"/>
        <v>0</v>
      </c>
    </row>
    <row r="105" spans="1:14" x14ac:dyDescent="0.25">
      <c r="A105"/>
      <c r="B105"/>
      <c r="C105"/>
      <c r="D105" s="108"/>
      <c r="E105" s="108"/>
      <c r="F105" s="108"/>
      <c r="G105" s="108"/>
      <c r="H105" s="108"/>
      <c r="J105" s="68">
        <f>IFERROR(VLOOKUP(A105,jul!A:H,8,0),0)</f>
        <v>0</v>
      </c>
      <c r="K105" s="70">
        <f t="shared" si="2"/>
        <v>0</v>
      </c>
      <c r="M105" s="1" t="e">
        <f>VLOOKUP(B105,Ref.!I:K,3,0)</f>
        <v>#N/A</v>
      </c>
      <c r="N105" s="1">
        <f t="shared" si="3"/>
        <v>0</v>
      </c>
    </row>
    <row r="106" spans="1:14" x14ac:dyDescent="0.25">
      <c r="A106"/>
      <c r="B106"/>
      <c r="C106"/>
      <c r="D106" s="108"/>
      <c r="E106" s="108"/>
      <c r="F106" s="108"/>
      <c r="G106" s="108"/>
      <c r="H106" s="108"/>
      <c r="J106" s="68">
        <f>IFERROR(VLOOKUP(A106,jul!A:H,8,0),0)</f>
        <v>0</v>
      </c>
      <c r="K106" s="70">
        <f t="shared" si="2"/>
        <v>0</v>
      </c>
      <c r="M106" s="1" t="e">
        <f>VLOOKUP(B106,Ref.!I:K,3,0)</f>
        <v>#N/A</v>
      </c>
      <c r="N106" s="1">
        <f t="shared" si="3"/>
        <v>0</v>
      </c>
    </row>
    <row r="107" spans="1:14" x14ac:dyDescent="0.25">
      <c r="A107"/>
      <c r="B107"/>
      <c r="C107"/>
      <c r="D107" s="108"/>
      <c r="E107" s="108"/>
      <c r="F107" s="108"/>
      <c r="G107" s="108"/>
      <c r="H107" s="108"/>
      <c r="J107" s="68">
        <f>IFERROR(VLOOKUP(A107,jul!A:H,8,0),0)</f>
        <v>0</v>
      </c>
      <c r="K107" s="70">
        <f t="shared" si="2"/>
        <v>0</v>
      </c>
      <c r="M107" s="1" t="e">
        <f>VLOOKUP(B107,Ref.!I:K,3,0)</f>
        <v>#N/A</v>
      </c>
      <c r="N107" s="1">
        <f t="shared" si="3"/>
        <v>0</v>
      </c>
    </row>
    <row r="108" spans="1:14" x14ac:dyDescent="0.25">
      <c r="A108"/>
      <c r="B108"/>
      <c r="C108"/>
      <c r="D108" s="108"/>
      <c r="E108" s="108"/>
      <c r="F108" s="108"/>
      <c r="G108" s="108"/>
      <c r="H108" s="108"/>
      <c r="J108" s="68">
        <f>IFERROR(VLOOKUP(A108,jul!A:H,8,0),0)</f>
        <v>0</v>
      </c>
      <c r="K108" s="70">
        <f t="shared" si="2"/>
        <v>0</v>
      </c>
      <c r="M108" s="1" t="e">
        <f>VLOOKUP(B108,Ref.!I:K,3,0)</f>
        <v>#N/A</v>
      </c>
      <c r="N108" s="1">
        <f t="shared" si="3"/>
        <v>0</v>
      </c>
    </row>
    <row r="109" spans="1:14" x14ac:dyDescent="0.25">
      <c r="A109"/>
      <c r="B109"/>
      <c r="C109"/>
      <c r="D109" s="108"/>
      <c r="E109" s="108"/>
      <c r="F109" s="108"/>
      <c r="G109" s="108"/>
      <c r="H109" s="108"/>
      <c r="J109" s="68">
        <f>IFERROR(VLOOKUP(A109,jul!A:H,8,0),0)</f>
        <v>0</v>
      </c>
      <c r="K109" s="70">
        <f t="shared" si="2"/>
        <v>0</v>
      </c>
      <c r="M109" s="1" t="e">
        <f>VLOOKUP(B109,Ref.!I:K,3,0)</f>
        <v>#N/A</v>
      </c>
      <c r="N109" s="1">
        <f t="shared" si="3"/>
        <v>0</v>
      </c>
    </row>
    <row r="110" spans="1:14" x14ac:dyDescent="0.25">
      <c r="A110"/>
      <c r="B110"/>
      <c r="C110"/>
      <c r="D110" s="108"/>
      <c r="E110"/>
      <c r="F110"/>
      <c r="G110"/>
      <c r="H110" s="108"/>
      <c r="J110" s="68">
        <f>IFERROR(VLOOKUP(A110,jul!A:H,8,0),0)</f>
        <v>0</v>
      </c>
      <c r="K110" s="70">
        <f t="shared" si="2"/>
        <v>0</v>
      </c>
      <c r="M110" s="1" t="e">
        <f>VLOOKUP(B110,Ref.!I:K,3,0)</f>
        <v>#N/A</v>
      </c>
      <c r="N110" s="1">
        <f t="shared" si="3"/>
        <v>0</v>
      </c>
    </row>
    <row r="111" spans="1:14" x14ac:dyDescent="0.25">
      <c r="A111"/>
      <c r="B111"/>
      <c r="C111"/>
      <c r="D111" s="108"/>
      <c r="E111" s="108"/>
      <c r="F111" s="108"/>
      <c r="G111" s="108"/>
      <c r="H111" s="108"/>
      <c r="J111" s="68">
        <f>IFERROR(VLOOKUP(A111,jul!A:H,8,0),0)</f>
        <v>0</v>
      </c>
      <c r="K111" s="70">
        <f t="shared" si="2"/>
        <v>0</v>
      </c>
      <c r="M111" s="1" t="e">
        <f>VLOOKUP(B111,Ref.!I:K,3,0)</f>
        <v>#N/A</v>
      </c>
      <c r="N111" s="1">
        <f t="shared" si="3"/>
        <v>0</v>
      </c>
    </row>
    <row r="112" spans="1:14" x14ac:dyDescent="0.25">
      <c r="A112"/>
      <c r="B112"/>
      <c r="C112"/>
      <c r="D112" s="108"/>
      <c r="E112" s="108"/>
      <c r="F112" s="108"/>
      <c r="G112" s="108"/>
      <c r="H112" s="108"/>
      <c r="J112" s="68">
        <f>IFERROR(VLOOKUP(A112,jul!A:H,8,0),0)</f>
        <v>0</v>
      </c>
      <c r="K112" s="70">
        <f t="shared" si="2"/>
        <v>0</v>
      </c>
      <c r="M112" s="1" t="e">
        <f>VLOOKUP(B112,Ref.!I:K,3,0)</f>
        <v>#N/A</v>
      </c>
      <c r="N112" s="1">
        <f t="shared" si="3"/>
        <v>0</v>
      </c>
    </row>
    <row r="113" spans="1:14" x14ac:dyDescent="0.25">
      <c r="A113"/>
      <c r="B113"/>
      <c r="C113"/>
      <c r="D113" s="108"/>
      <c r="E113" s="108"/>
      <c r="F113" s="108"/>
      <c r="G113" s="108"/>
      <c r="H113" s="108"/>
      <c r="J113" s="68">
        <f>IFERROR(VLOOKUP(A113,jul!A:H,8,0),0)</f>
        <v>0</v>
      </c>
      <c r="K113" s="70">
        <f t="shared" si="2"/>
        <v>0</v>
      </c>
      <c r="M113" s="1" t="e">
        <f>VLOOKUP(B113,Ref.!I:K,3,0)</f>
        <v>#N/A</v>
      </c>
      <c r="N113" s="1">
        <f t="shared" si="3"/>
        <v>0</v>
      </c>
    </row>
    <row r="114" spans="1:14" x14ac:dyDescent="0.25">
      <c r="A114"/>
      <c r="B114"/>
      <c r="C114"/>
      <c r="D114"/>
      <c r="E114"/>
      <c r="F114"/>
      <c r="G114"/>
      <c r="H114"/>
      <c r="J114" s="68">
        <f>IFERROR(VLOOKUP(A114,jul!A:H,8,0),0)</f>
        <v>0</v>
      </c>
      <c r="K114" s="70">
        <f t="shared" si="2"/>
        <v>0</v>
      </c>
      <c r="M114" s="1" t="e">
        <f>VLOOKUP(B114,Ref.!I:K,3,0)</f>
        <v>#N/A</v>
      </c>
      <c r="N114" s="1">
        <f t="shared" si="3"/>
        <v>0</v>
      </c>
    </row>
    <row r="115" spans="1:14" x14ac:dyDescent="0.25">
      <c r="A115"/>
      <c r="B115"/>
      <c r="C115"/>
      <c r="D115" s="108"/>
      <c r="E115" s="108"/>
      <c r="F115"/>
      <c r="G115" s="108"/>
      <c r="H115" s="108"/>
      <c r="J115" s="68">
        <f>IFERROR(VLOOKUP(A115,jul!A:H,8,0),0)</f>
        <v>0</v>
      </c>
      <c r="K115" s="70">
        <f t="shared" si="2"/>
        <v>0</v>
      </c>
      <c r="M115" s="1" t="e">
        <f>VLOOKUP(B115,Ref.!I:K,3,0)</f>
        <v>#N/A</v>
      </c>
      <c r="N115" s="1">
        <f t="shared" si="3"/>
        <v>0</v>
      </c>
    </row>
    <row r="116" spans="1:14" x14ac:dyDescent="0.25">
      <c r="A116"/>
      <c r="B116"/>
      <c r="C116"/>
      <c r="D116" s="108"/>
      <c r="E116" s="108"/>
      <c r="F116" s="108"/>
      <c r="G116"/>
      <c r="H116" s="108"/>
      <c r="J116" s="68">
        <f>IFERROR(VLOOKUP(A116,jul!A:H,8,0),0)</f>
        <v>0</v>
      </c>
      <c r="K116" s="70">
        <f t="shared" si="2"/>
        <v>0</v>
      </c>
      <c r="M116" s="1" t="e">
        <f>VLOOKUP(B116,Ref.!I:K,3,0)</f>
        <v>#N/A</v>
      </c>
      <c r="N116" s="1">
        <f t="shared" si="3"/>
        <v>0</v>
      </c>
    </row>
    <row r="117" spans="1:14" x14ac:dyDescent="0.25">
      <c r="A117"/>
      <c r="B117"/>
      <c r="C117"/>
      <c r="D117" s="108"/>
      <c r="E117" s="108"/>
      <c r="F117" s="108"/>
      <c r="G117" s="108"/>
      <c r="H117" s="108"/>
      <c r="J117" s="68">
        <f>IFERROR(VLOOKUP(A117,jul!A:H,8,0),0)</f>
        <v>0</v>
      </c>
      <c r="K117" s="70">
        <f t="shared" si="2"/>
        <v>0</v>
      </c>
      <c r="M117" s="1" t="e">
        <f>VLOOKUP(B117,Ref.!I:K,3,0)</f>
        <v>#N/A</v>
      </c>
      <c r="N117" s="1">
        <f t="shared" si="3"/>
        <v>0</v>
      </c>
    </row>
    <row r="118" spans="1:14" x14ac:dyDescent="0.25">
      <c r="A118"/>
      <c r="B118"/>
      <c r="C118"/>
      <c r="D118" s="108"/>
      <c r="E118" s="108"/>
      <c r="F118" s="108"/>
      <c r="G118" s="108"/>
      <c r="H118" s="108"/>
      <c r="J118" s="68">
        <f>IFERROR(VLOOKUP(A118,jul!A:H,8,0),0)</f>
        <v>0</v>
      </c>
      <c r="K118" s="70">
        <f t="shared" si="2"/>
        <v>0</v>
      </c>
      <c r="M118" s="1" t="e">
        <f>VLOOKUP(B118,Ref.!I:K,3,0)</f>
        <v>#N/A</v>
      </c>
      <c r="N118" s="1">
        <f t="shared" si="3"/>
        <v>0</v>
      </c>
    </row>
    <row r="119" spans="1:14" x14ac:dyDescent="0.25">
      <c r="A119"/>
      <c r="B119"/>
      <c r="C119"/>
      <c r="D119" s="108"/>
      <c r="E119"/>
      <c r="F119"/>
      <c r="G119"/>
      <c r="H119" s="108"/>
      <c r="J119" s="68">
        <f>IFERROR(VLOOKUP(A119,jul!A:H,8,0),0)</f>
        <v>0</v>
      </c>
      <c r="K119" s="70">
        <f t="shared" si="2"/>
        <v>0</v>
      </c>
      <c r="M119" s="1" t="e">
        <f>VLOOKUP(B119,Ref.!I:K,3,0)</f>
        <v>#N/A</v>
      </c>
      <c r="N119" s="1">
        <f t="shared" si="3"/>
        <v>0</v>
      </c>
    </row>
    <row r="120" spans="1:14" x14ac:dyDescent="0.25">
      <c r="A120"/>
      <c r="B120"/>
      <c r="C120"/>
      <c r="D120" s="108"/>
      <c r="E120" s="108"/>
      <c r="F120" s="108"/>
      <c r="G120"/>
      <c r="H120" s="108"/>
      <c r="J120" s="68">
        <f>IFERROR(VLOOKUP(A120,jul!A:H,8,0),0)</f>
        <v>0</v>
      </c>
      <c r="K120" s="70">
        <f t="shared" si="2"/>
        <v>0</v>
      </c>
      <c r="M120" s="1" t="e">
        <f>VLOOKUP(B120,Ref.!I:K,3,0)</f>
        <v>#N/A</v>
      </c>
      <c r="N120" s="1">
        <f t="shared" si="3"/>
        <v>0</v>
      </c>
    </row>
    <row r="121" spans="1:14" x14ac:dyDescent="0.25">
      <c r="A121"/>
      <c r="B121"/>
      <c r="C121"/>
      <c r="D121" s="108"/>
      <c r="E121" s="108"/>
      <c r="F121" s="108"/>
      <c r="G121" s="108"/>
      <c r="H121" s="108"/>
      <c r="J121" s="68">
        <f>IFERROR(VLOOKUP(A121,jul!A:H,8,0),0)</f>
        <v>0</v>
      </c>
      <c r="K121" s="70">
        <f t="shared" si="2"/>
        <v>0</v>
      </c>
      <c r="M121" s="1" t="e">
        <f>VLOOKUP(B121,Ref.!I:K,3,0)</f>
        <v>#N/A</v>
      </c>
      <c r="N121" s="1">
        <f t="shared" si="3"/>
        <v>0</v>
      </c>
    </row>
    <row r="122" spans="1:14" x14ac:dyDescent="0.25">
      <c r="A122"/>
      <c r="B122"/>
      <c r="C122"/>
      <c r="D122" s="108"/>
      <c r="E122" s="108"/>
      <c r="F122"/>
      <c r="G122" s="108"/>
      <c r="H122" s="108"/>
      <c r="J122" s="68">
        <f>IFERROR(VLOOKUP(A122,jul!A:H,8,0),0)</f>
        <v>0</v>
      </c>
      <c r="K122" s="70">
        <f t="shared" si="2"/>
        <v>0</v>
      </c>
      <c r="M122" s="1" t="e">
        <f>VLOOKUP(B122,Ref.!I:K,3,0)</f>
        <v>#N/A</v>
      </c>
      <c r="N122" s="1">
        <f t="shared" si="3"/>
        <v>0</v>
      </c>
    </row>
    <row r="123" spans="1:14" x14ac:dyDescent="0.25">
      <c r="A123"/>
      <c r="B123"/>
      <c r="C123"/>
      <c r="D123" s="108"/>
      <c r="E123" s="108"/>
      <c r="F123" s="108"/>
      <c r="G123" s="108"/>
      <c r="H123" s="108"/>
      <c r="J123" s="68">
        <f>IFERROR(VLOOKUP(A123,jul!A:H,8,0),0)</f>
        <v>0</v>
      </c>
      <c r="K123" s="70">
        <f t="shared" si="2"/>
        <v>0</v>
      </c>
      <c r="M123" s="1" t="e">
        <f>VLOOKUP(B123,Ref.!I:K,3,0)</f>
        <v>#N/A</v>
      </c>
      <c r="N123" s="1">
        <f t="shared" si="3"/>
        <v>0</v>
      </c>
    </row>
    <row r="124" spans="1:14" x14ac:dyDescent="0.25">
      <c r="A124"/>
      <c r="B124"/>
      <c r="C124"/>
      <c r="D124" s="108"/>
      <c r="E124" s="108"/>
      <c r="F124"/>
      <c r="G124" s="108"/>
      <c r="H124" s="108"/>
      <c r="J124" s="68">
        <f>IFERROR(VLOOKUP(A124,jul!A:H,8,0),0)</f>
        <v>0</v>
      </c>
      <c r="K124" s="70">
        <f t="shared" si="2"/>
        <v>0</v>
      </c>
      <c r="M124" s="1" t="e">
        <f>VLOOKUP(B124,Ref.!I:K,3,0)</f>
        <v>#N/A</v>
      </c>
      <c r="N124" s="1">
        <f t="shared" si="3"/>
        <v>0</v>
      </c>
    </row>
    <row r="125" spans="1:14" x14ac:dyDescent="0.25">
      <c r="A125"/>
      <c r="B125"/>
      <c r="C125"/>
      <c r="D125" s="108"/>
      <c r="E125" s="108"/>
      <c r="F125"/>
      <c r="G125" s="108"/>
      <c r="H125" s="108"/>
      <c r="J125" s="68">
        <f>IFERROR(VLOOKUP(A125,jul!A:H,8,0),0)</f>
        <v>0</v>
      </c>
      <c r="K125" s="70">
        <f t="shared" si="2"/>
        <v>0</v>
      </c>
      <c r="M125" s="1" t="e">
        <f>VLOOKUP(B125,Ref.!I:K,3,0)</f>
        <v>#N/A</v>
      </c>
      <c r="N125" s="1">
        <f t="shared" si="3"/>
        <v>0</v>
      </c>
    </row>
    <row r="126" spans="1:14" x14ac:dyDescent="0.25">
      <c r="A126"/>
      <c r="B126"/>
      <c r="C126"/>
      <c r="D126"/>
      <c r="E126"/>
      <c r="F126"/>
      <c r="G126"/>
      <c r="H126"/>
      <c r="J126" s="68">
        <f>IFERROR(VLOOKUP(A126,jul!A:H,8,0),0)</f>
        <v>0</v>
      </c>
      <c r="K126" s="70">
        <f t="shared" si="2"/>
        <v>0</v>
      </c>
      <c r="M126" s="1" t="e">
        <f>VLOOKUP(B126,Ref.!I:K,3,0)</f>
        <v>#N/A</v>
      </c>
      <c r="N126" s="1">
        <f t="shared" si="3"/>
        <v>0</v>
      </c>
    </row>
    <row r="127" spans="1:14" x14ac:dyDescent="0.25">
      <c r="A127"/>
      <c r="B127"/>
      <c r="C127"/>
      <c r="D127" s="108"/>
      <c r="E127" s="108"/>
      <c r="F127"/>
      <c r="G127" s="108"/>
      <c r="H127" s="108"/>
      <c r="J127" s="68">
        <f>IFERROR(VLOOKUP(A127,jul!A:H,8,0),0)</f>
        <v>0</v>
      </c>
      <c r="K127" s="70">
        <f t="shared" si="2"/>
        <v>0</v>
      </c>
      <c r="M127" s="1" t="e">
        <f>VLOOKUP(B127,Ref.!I:K,3,0)</f>
        <v>#N/A</v>
      </c>
      <c r="N127" s="1">
        <f t="shared" si="3"/>
        <v>0</v>
      </c>
    </row>
    <row r="128" spans="1:14" x14ac:dyDescent="0.25">
      <c r="A128"/>
      <c r="B128"/>
      <c r="C128"/>
      <c r="D128" s="108"/>
      <c r="E128" s="108"/>
      <c r="F128"/>
      <c r="G128" s="108"/>
      <c r="H128" s="108"/>
      <c r="J128" s="68">
        <f>IFERROR(VLOOKUP(A128,jul!A:H,8,0),0)</f>
        <v>0</v>
      </c>
      <c r="K128" s="70">
        <f t="shared" si="2"/>
        <v>0</v>
      </c>
      <c r="M128" s="1" t="e">
        <f>VLOOKUP(B128,Ref.!I:K,3,0)</f>
        <v>#N/A</v>
      </c>
      <c r="N128" s="1">
        <f t="shared" si="3"/>
        <v>0</v>
      </c>
    </row>
    <row r="129" spans="1:14" x14ac:dyDescent="0.25">
      <c r="A129"/>
      <c r="B129"/>
      <c r="C129"/>
      <c r="D129" s="108"/>
      <c r="E129" s="108"/>
      <c r="F129" s="108"/>
      <c r="G129" s="108"/>
      <c r="H129" s="108"/>
      <c r="J129" s="68">
        <f>IFERROR(VLOOKUP(A129,jul!A:H,8,0),0)</f>
        <v>0</v>
      </c>
      <c r="K129" s="70">
        <f t="shared" si="2"/>
        <v>0</v>
      </c>
      <c r="M129" s="1" t="e">
        <f>VLOOKUP(B129,Ref.!I:K,3,0)</f>
        <v>#N/A</v>
      </c>
      <c r="N129" s="1">
        <f t="shared" si="3"/>
        <v>0</v>
      </c>
    </row>
    <row r="130" spans="1:14" x14ac:dyDescent="0.25">
      <c r="A130"/>
      <c r="B130"/>
      <c r="C130"/>
      <c r="D130" s="108"/>
      <c r="E130" s="108"/>
      <c r="F130" s="108"/>
      <c r="G130" s="108"/>
      <c r="H130" s="108"/>
      <c r="J130" s="68">
        <f>IFERROR(VLOOKUP(A130,jul!A:H,8,0),0)</f>
        <v>0</v>
      </c>
      <c r="K130" s="70">
        <f t="shared" ref="K130:K193" si="4">D130-J130</f>
        <v>0</v>
      </c>
      <c r="M130" s="1" t="e">
        <f>VLOOKUP(B130,Ref.!I:K,3,0)</f>
        <v>#N/A</v>
      </c>
      <c r="N130" s="1">
        <f t="shared" si="3"/>
        <v>0</v>
      </c>
    </row>
    <row r="131" spans="1:14" x14ac:dyDescent="0.25">
      <c r="A131"/>
      <c r="B131"/>
      <c r="C131"/>
      <c r="D131" s="108"/>
      <c r="E131" s="108"/>
      <c r="F131"/>
      <c r="G131" s="108"/>
      <c r="H131" s="108"/>
      <c r="J131" s="68">
        <f>IFERROR(VLOOKUP(A131,jul!A:H,8,0),0)</f>
        <v>0</v>
      </c>
      <c r="K131" s="70">
        <f t="shared" si="4"/>
        <v>0</v>
      </c>
      <c r="M131" s="1" t="e">
        <f>VLOOKUP(B131,Ref.!I:K,3,0)</f>
        <v>#N/A</v>
      </c>
      <c r="N131" s="1">
        <f t="shared" ref="N131:N194" si="5">LEN(A131)</f>
        <v>0</v>
      </c>
    </row>
    <row r="132" spans="1:14" x14ac:dyDescent="0.25">
      <c r="A132"/>
      <c r="B132"/>
      <c r="C132"/>
      <c r="D132" s="108"/>
      <c r="E132" s="108"/>
      <c r="F132"/>
      <c r="G132" s="108"/>
      <c r="H132" s="108"/>
      <c r="J132" s="68">
        <f>IFERROR(VLOOKUP(A132,jul!A:H,8,0),0)</f>
        <v>0</v>
      </c>
      <c r="K132" s="70">
        <f t="shared" si="4"/>
        <v>0</v>
      </c>
      <c r="M132" s="1" t="e">
        <f>VLOOKUP(B132,Ref.!I:K,3,0)</f>
        <v>#N/A</v>
      </c>
      <c r="N132" s="1">
        <f t="shared" si="5"/>
        <v>0</v>
      </c>
    </row>
    <row r="133" spans="1:14" x14ac:dyDescent="0.25">
      <c r="A133"/>
      <c r="B133"/>
      <c r="C133"/>
      <c r="D133" s="108"/>
      <c r="E133" s="108"/>
      <c r="F133" s="108"/>
      <c r="G133" s="108"/>
      <c r="H133"/>
      <c r="J133" s="68">
        <f>IFERROR(VLOOKUP(A133,jul!A:H,8,0),0)</f>
        <v>0</v>
      </c>
      <c r="K133" s="70">
        <f t="shared" si="4"/>
        <v>0</v>
      </c>
      <c r="M133" s="1" t="e">
        <f>VLOOKUP(B133,Ref.!I:K,3,0)</f>
        <v>#N/A</v>
      </c>
      <c r="N133" s="1">
        <f t="shared" si="5"/>
        <v>0</v>
      </c>
    </row>
    <row r="134" spans="1:14" x14ac:dyDescent="0.25">
      <c r="A134"/>
      <c r="B134"/>
      <c r="C134"/>
      <c r="D134" s="108"/>
      <c r="E134" s="108"/>
      <c r="F134"/>
      <c r="G134" s="108"/>
      <c r="H134" s="108"/>
      <c r="J134" s="68">
        <f>IFERROR(VLOOKUP(A134,jul!A:H,8,0),0)</f>
        <v>0</v>
      </c>
      <c r="K134" s="70">
        <f t="shared" si="4"/>
        <v>0</v>
      </c>
      <c r="M134" s="1" t="e">
        <f>VLOOKUP(B134,Ref.!I:K,3,0)</f>
        <v>#N/A</v>
      </c>
      <c r="N134" s="1">
        <f t="shared" si="5"/>
        <v>0</v>
      </c>
    </row>
    <row r="135" spans="1:14" x14ac:dyDescent="0.25">
      <c r="A135"/>
      <c r="B135"/>
      <c r="C135"/>
      <c r="D135" s="108"/>
      <c r="E135" s="108"/>
      <c r="F135"/>
      <c r="G135" s="108"/>
      <c r="H135" s="108"/>
      <c r="J135" s="68">
        <f>IFERROR(VLOOKUP(A135,jul!A:H,8,0),0)</f>
        <v>0</v>
      </c>
      <c r="K135" s="70">
        <f t="shared" si="4"/>
        <v>0</v>
      </c>
      <c r="M135" s="1" t="e">
        <f>VLOOKUP(B135,Ref.!I:K,3,0)</f>
        <v>#N/A</v>
      </c>
      <c r="N135" s="1">
        <f t="shared" si="5"/>
        <v>0</v>
      </c>
    </row>
    <row r="136" spans="1:14" x14ac:dyDescent="0.25">
      <c r="A136"/>
      <c r="B136"/>
      <c r="C136"/>
      <c r="D136"/>
      <c r="E136"/>
      <c r="F136"/>
      <c r="G136"/>
      <c r="H136"/>
      <c r="J136" s="68">
        <f>IFERROR(VLOOKUP(A136,jul!A:H,8,0),0)</f>
        <v>0</v>
      </c>
      <c r="K136" s="70">
        <f t="shared" si="4"/>
        <v>0</v>
      </c>
      <c r="M136" s="1" t="e">
        <f>VLOOKUP(B136,Ref.!I:K,3,0)</f>
        <v>#N/A</v>
      </c>
      <c r="N136" s="1">
        <f t="shared" si="5"/>
        <v>0</v>
      </c>
    </row>
    <row r="137" spans="1:14" x14ac:dyDescent="0.25">
      <c r="A137"/>
      <c r="B137"/>
      <c r="C137"/>
      <c r="D137" s="108"/>
      <c r="E137"/>
      <c r="F137"/>
      <c r="G137"/>
      <c r="H137" s="108"/>
      <c r="J137" s="68">
        <f>IFERROR(VLOOKUP(A137,jul!A:H,8,0),0)</f>
        <v>0</v>
      </c>
      <c r="K137" s="70">
        <f t="shared" si="4"/>
        <v>0</v>
      </c>
      <c r="M137" s="1" t="e">
        <f>VLOOKUP(B137,Ref.!I:K,3,0)</f>
        <v>#N/A</v>
      </c>
      <c r="N137" s="1">
        <f t="shared" si="5"/>
        <v>0</v>
      </c>
    </row>
    <row r="138" spans="1:14" x14ac:dyDescent="0.25">
      <c r="A138"/>
      <c r="B138"/>
      <c r="C138"/>
      <c r="D138"/>
      <c r="E138"/>
      <c r="F138"/>
      <c r="G138"/>
      <c r="H138"/>
      <c r="J138" s="68">
        <f>IFERROR(VLOOKUP(A138,jul!A:H,8,0),0)</f>
        <v>0</v>
      </c>
      <c r="K138" s="70">
        <f t="shared" si="4"/>
        <v>0</v>
      </c>
      <c r="M138" s="1" t="e">
        <f>VLOOKUP(B138,Ref.!I:K,3,0)</f>
        <v>#N/A</v>
      </c>
      <c r="N138" s="1">
        <f t="shared" si="5"/>
        <v>0</v>
      </c>
    </row>
    <row r="139" spans="1:14" x14ac:dyDescent="0.25">
      <c r="A139"/>
      <c r="B139"/>
      <c r="C139"/>
      <c r="D139" s="108"/>
      <c r="E139" s="108"/>
      <c r="F139" s="108"/>
      <c r="G139" s="108"/>
      <c r="H139" s="108"/>
      <c r="J139" s="68">
        <f>IFERROR(VLOOKUP(A139,jul!A:H,8,0),0)</f>
        <v>0</v>
      </c>
      <c r="K139" s="70">
        <f t="shared" si="4"/>
        <v>0</v>
      </c>
      <c r="M139" s="1" t="e">
        <f>VLOOKUP(B139,Ref.!I:K,3,0)</f>
        <v>#N/A</v>
      </c>
      <c r="N139" s="1">
        <f t="shared" si="5"/>
        <v>0</v>
      </c>
    </row>
    <row r="140" spans="1:14" x14ac:dyDescent="0.25">
      <c r="A140"/>
      <c r="B140"/>
      <c r="C140"/>
      <c r="D140"/>
      <c r="E140"/>
      <c r="F140"/>
      <c r="G140"/>
      <c r="H140"/>
      <c r="J140" s="68">
        <f>IFERROR(VLOOKUP(A140,jul!A:H,8,0),0)</f>
        <v>0</v>
      </c>
      <c r="K140" s="70">
        <f t="shared" si="4"/>
        <v>0</v>
      </c>
      <c r="M140" s="1" t="e">
        <f>VLOOKUP(B140,Ref.!I:K,3,0)</f>
        <v>#N/A</v>
      </c>
      <c r="N140" s="1">
        <f t="shared" si="5"/>
        <v>0</v>
      </c>
    </row>
    <row r="141" spans="1:14" x14ac:dyDescent="0.25">
      <c r="A141"/>
      <c r="B141"/>
      <c r="C141"/>
      <c r="D141"/>
      <c r="E141"/>
      <c r="F141"/>
      <c r="G141"/>
      <c r="H141"/>
      <c r="J141" s="68">
        <f>IFERROR(VLOOKUP(A141,jul!A:H,8,0),0)</f>
        <v>0</v>
      </c>
      <c r="K141" s="70">
        <f t="shared" si="4"/>
        <v>0</v>
      </c>
      <c r="M141" s="1" t="e">
        <f>VLOOKUP(B141,Ref.!I:K,3,0)</f>
        <v>#N/A</v>
      </c>
      <c r="N141" s="1">
        <f t="shared" si="5"/>
        <v>0</v>
      </c>
    </row>
    <row r="142" spans="1:14" x14ac:dyDescent="0.25">
      <c r="A142"/>
      <c r="B142"/>
      <c r="C142"/>
      <c r="D142" s="108"/>
      <c r="E142" s="108"/>
      <c r="F142" s="108"/>
      <c r="G142" s="108"/>
      <c r="H142" s="108"/>
      <c r="J142" s="68">
        <f>IFERROR(VLOOKUP(A142,jul!A:H,8,0),0)</f>
        <v>0</v>
      </c>
      <c r="K142" s="70">
        <f t="shared" si="4"/>
        <v>0</v>
      </c>
      <c r="M142" s="1" t="e">
        <f>VLOOKUP(B142,Ref.!I:K,3,0)</f>
        <v>#N/A</v>
      </c>
      <c r="N142" s="1">
        <f t="shared" si="5"/>
        <v>0</v>
      </c>
    </row>
    <row r="143" spans="1:14" x14ac:dyDescent="0.25">
      <c r="A143"/>
      <c r="B143"/>
      <c r="C143"/>
      <c r="D143"/>
      <c r="E143" s="108"/>
      <c r="F143"/>
      <c r="G143" s="108"/>
      <c r="H143" s="108"/>
      <c r="J143" s="68">
        <f>IFERROR(VLOOKUP(A143,jul!A:H,8,0),0)</f>
        <v>0</v>
      </c>
      <c r="K143" s="70">
        <f t="shared" si="4"/>
        <v>0</v>
      </c>
      <c r="M143" s="1" t="e">
        <f>VLOOKUP(B143,Ref.!I:K,3,0)</f>
        <v>#N/A</v>
      </c>
      <c r="N143" s="1">
        <f t="shared" si="5"/>
        <v>0</v>
      </c>
    </row>
    <row r="144" spans="1:14" x14ac:dyDescent="0.25">
      <c r="A144"/>
      <c r="B144"/>
      <c r="C144"/>
      <c r="D144" s="108"/>
      <c r="E144"/>
      <c r="F144"/>
      <c r="G144"/>
      <c r="H144" s="108"/>
      <c r="J144" s="68">
        <f>IFERROR(VLOOKUP(A144,jul!A:H,8,0),0)</f>
        <v>0</v>
      </c>
      <c r="K144" s="70">
        <f t="shared" si="4"/>
        <v>0</v>
      </c>
      <c r="M144" s="1" t="e">
        <f>VLOOKUP(B144,Ref.!I:K,3,0)</f>
        <v>#N/A</v>
      </c>
      <c r="N144" s="1">
        <f t="shared" si="5"/>
        <v>0</v>
      </c>
    </row>
    <row r="145" spans="1:14" x14ac:dyDescent="0.25">
      <c r="A145"/>
      <c r="B145"/>
      <c r="C145"/>
      <c r="D145" s="108"/>
      <c r="E145" s="108"/>
      <c r="F145"/>
      <c r="G145" s="108"/>
      <c r="H145" s="108"/>
      <c r="J145" s="68">
        <f>IFERROR(VLOOKUP(A145,jul!A:H,8,0),0)</f>
        <v>0</v>
      </c>
      <c r="K145" s="70">
        <f t="shared" si="4"/>
        <v>0</v>
      </c>
      <c r="M145" s="1" t="e">
        <f>VLOOKUP(B145,Ref.!I:K,3,0)</f>
        <v>#N/A</v>
      </c>
      <c r="N145" s="1">
        <f t="shared" si="5"/>
        <v>0</v>
      </c>
    </row>
    <row r="146" spans="1:14" x14ac:dyDescent="0.25">
      <c r="A146"/>
      <c r="B146"/>
      <c r="C146"/>
      <c r="D146" s="108"/>
      <c r="E146"/>
      <c r="F146"/>
      <c r="G146"/>
      <c r="H146" s="108"/>
      <c r="J146" s="68">
        <f>IFERROR(VLOOKUP(A146,jul!A:H,8,0),0)</f>
        <v>0</v>
      </c>
      <c r="K146" s="70">
        <f t="shared" si="4"/>
        <v>0</v>
      </c>
      <c r="M146" s="1" t="e">
        <f>VLOOKUP(B146,Ref.!I:K,3,0)</f>
        <v>#N/A</v>
      </c>
      <c r="N146" s="1">
        <f t="shared" si="5"/>
        <v>0</v>
      </c>
    </row>
    <row r="147" spans="1:14" x14ac:dyDescent="0.25">
      <c r="A147"/>
      <c r="B147"/>
      <c r="C147"/>
      <c r="D147" s="108"/>
      <c r="E147"/>
      <c r="F147" s="108"/>
      <c r="G147" s="108"/>
      <c r="H147" s="108"/>
      <c r="J147" s="68">
        <f>IFERROR(VLOOKUP(A147,jul!A:H,8,0),0)</f>
        <v>0</v>
      </c>
      <c r="K147" s="70">
        <f t="shared" si="4"/>
        <v>0</v>
      </c>
      <c r="M147" s="1" t="e">
        <f>VLOOKUP(B147,Ref.!I:K,3,0)</f>
        <v>#N/A</v>
      </c>
      <c r="N147" s="1">
        <f t="shared" si="5"/>
        <v>0</v>
      </c>
    </row>
    <row r="148" spans="1:14" x14ac:dyDescent="0.25">
      <c r="A148"/>
      <c r="B148"/>
      <c r="C148"/>
      <c r="D148" s="108"/>
      <c r="E148"/>
      <c r="F148"/>
      <c r="G148"/>
      <c r="H148" s="108"/>
      <c r="J148" s="68">
        <f>IFERROR(VLOOKUP(A148,jul!A:H,8,0),0)</f>
        <v>0</v>
      </c>
      <c r="K148" s="70">
        <f t="shared" si="4"/>
        <v>0</v>
      </c>
      <c r="M148" s="1" t="e">
        <f>VLOOKUP(B148,Ref.!I:K,3,0)</f>
        <v>#N/A</v>
      </c>
      <c r="N148" s="1">
        <f t="shared" si="5"/>
        <v>0</v>
      </c>
    </row>
    <row r="149" spans="1:14" x14ac:dyDescent="0.25">
      <c r="A149"/>
      <c r="B149"/>
      <c r="C149"/>
      <c r="D149"/>
      <c r="E149"/>
      <c r="F149"/>
      <c r="G149"/>
      <c r="H149"/>
      <c r="J149" s="68">
        <f>IFERROR(VLOOKUP(A149,jul!A:H,8,0),0)</f>
        <v>0</v>
      </c>
      <c r="K149" s="70">
        <f t="shared" si="4"/>
        <v>0</v>
      </c>
      <c r="M149" s="1" t="e">
        <f>VLOOKUP(B149,Ref.!I:K,3,0)</f>
        <v>#N/A</v>
      </c>
      <c r="N149" s="1">
        <f t="shared" si="5"/>
        <v>0</v>
      </c>
    </row>
    <row r="150" spans="1:14" x14ac:dyDescent="0.25">
      <c r="A150"/>
      <c r="B150"/>
      <c r="C150"/>
      <c r="D150" s="108"/>
      <c r="E150" s="108"/>
      <c r="F150"/>
      <c r="G150" s="108"/>
      <c r="H150" s="108"/>
      <c r="J150" s="68">
        <f>IFERROR(VLOOKUP(A150,jul!A:H,8,0),0)</f>
        <v>0</v>
      </c>
      <c r="K150" s="70">
        <f t="shared" si="4"/>
        <v>0</v>
      </c>
      <c r="M150" s="1" t="e">
        <f>VLOOKUP(B150,Ref.!I:K,3,0)</f>
        <v>#N/A</v>
      </c>
      <c r="N150" s="1">
        <f t="shared" si="5"/>
        <v>0</v>
      </c>
    </row>
    <row r="151" spans="1:14" x14ac:dyDescent="0.25">
      <c r="A151"/>
      <c r="B151"/>
      <c r="C151"/>
      <c r="D151" s="108"/>
      <c r="E151" s="108"/>
      <c r="F151"/>
      <c r="G151" s="108"/>
      <c r="H151" s="108"/>
      <c r="J151" s="68">
        <f>IFERROR(VLOOKUP(A151,jul!A:H,8,0),0)</f>
        <v>0</v>
      </c>
      <c r="K151" s="70">
        <f t="shared" si="4"/>
        <v>0</v>
      </c>
      <c r="M151" s="1" t="e">
        <f>VLOOKUP(B151,Ref.!I:K,3,0)</f>
        <v>#N/A</v>
      </c>
      <c r="N151" s="1">
        <f t="shared" si="5"/>
        <v>0</v>
      </c>
    </row>
    <row r="152" spans="1:14" x14ac:dyDescent="0.25">
      <c r="A152"/>
      <c r="B152"/>
      <c r="C152"/>
      <c r="D152" s="108"/>
      <c r="E152"/>
      <c r="F152"/>
      <c r="G152"/>
      <c r="H152" s="108"/>
      <c r="J152" s="68">
        <f>IFERROR(VLOOKUP(A152,jul!A:H,8,0),0)</f>
        <v>0</v>
      </c>
      <c r="K152" s="70">
        <f t="shared" si="4"/>
        <v>0</v>
      </c>
      <c r="M152" s="1" t="e">
        <f>VLOOKUP(B152,Ref.!I:K,3,0)</f>
        <v>#N/A</v>
      </c>
      <c r="N152" s="1">
        <f t="shared" si="5"/>
        <v>0</v>
      </c>
    </row>
    <row r="153" spans="1:14" x14ac:dyDescent="0.25">
      <c r="A153"/>
      <c r="B153"/>
      <c r="C153"/>
      <c r="D153"/>
      <c r="E153"/>
      <c r="F153"/>
      <c r="G153"/>
      <c r="H153"/>
      <c r="J153" s="68">
        <f>IFERROR(VLOOKUP(A153,jul!A:H,8,0),0)</f>
        <v>0</v>
      </c>
      <c r="K153" s="70">
        <f t="shared" si="4"/>
        <v>0</v>
      </c>
      <c r="M153" s="1" t="e">
        <f>VLOOKUP(B153,Ref.!I:K,3,0)</f>
        <v>#N/A</v>
      </c>
      <c r="N153" s="1">
        <f t="shared" si="5"/>
        <v>0</v>
      </c>
    </row>
    <row r="154" spans="1:14" x14ac:dyDescent="0.25">
      <c r="A154"/>
      <c r="B154"/>
      <c r="C154"/>
      <c r="D154" s="108"/>
      <c r="E154"/>
      <c r="F154"/>
      <c r="G154"/>
      <c r="H154" s="108"/>
      <c r="J154" s="68">
        <f>IFERROR(VLOOKUP(A154,jul!A:H,8,0),0)</f>
        <v>0</v>
      </c>
      <c r="K154" s="70">
        <f t="shared" si="4"/>
        <v>0</v>
      </c>
      <c r="M154" s="1" t="e">
        <f>VLOOKUP(B154,Ref.!I:K,3,0)</f>
        <v>#N/A</v>
      </c>
      <c r="N154" s="1">
        <f t="shared" si="5"/>
        <v>0</v>
      </c>
    </row>
    <row r="155" spans="1:14" x14ac:dyDescent="0.25">
      <c r="A155"/>
      <c r="B155"/>
      <c r="C155"/>
      <c r="D155" s="108"/>
      <c r="E155" s="108"/>
      <c r="F155" s="108"/>
      <c r="G155" s="108"/>
      <c r="H155" s="108"/>
      <c r="J155" s="68">
        <f>IFERROR(VLOOKUP(A155,jul!A:H,8,0),0)</f>
        <v>0</v>
      </c>
      <c r="K155" s="70">
        <f t="shared" si="4"/>
        <v>0</v>
      </c>
      <c r="M155" s="1" t="e">
        <f>VLOOKUP(B155,Ref.!I:K,3,0)</f>
        <v>#N/A</v>
      </c>
      <c r="N155" s="1">
        <f t="shared" si="5"/>
        <v>0</v>
      </c>
    </row>
    <row r="156" spans="1:14" x14ac:dyDescent="0.25">
      <c r="A156"/>
      <c r="B156"/>
      <c r="C156"/>
      <c r="D156"/>
      <c r="E156"/>
      <c r="F156"/>
      <c r="G156"/>
      <c r="H156"/>
      <c r="J156" s="68">
        <f>IFERROR(VLOOKUP(A156,jul!A:H,8,0),0)</f>
        <v>0</v>
      </c>
      <c r="K156" s="70">
        <f t="shared" si="4"/>
        <v>0</v>
      </c>
      <c r="M156" s="1" t="e">
        <f>VLOOKUP(B156,Ref.!I:K,3,0)</f>
        <v>#N/A</v>
      </c>
      <c r="N156" s="1">
        <f t="shared" si="5"/>
        <v>0</v>
      </c>
    </row>
    <row r="157" spans="1:14" x14ac:dyDescent="0.25">
      <c r="A157"/>
      <c r="B157"/>
      <c r="C157"/>
      <c r="D157" s="108"/>
      <c r="E157" s="108"/>
      <c r="F157"/>
      <c r="G157" s="108"/>
      <c r="H157" s="108"/>
      <c r="J157" s="68">
        <f>IFERROR(VLOOKUP(A157,jul!A:H,8,0),0)</f>
        <v>0</v>
      </c>
      <c r="K157" s="70">
        <f t="shared" si="4"/>
        <v>0</v>
      </c>
      <c r="M157" s="1" t="e">
        <f>VLOOKUP(B157,Ref.!I:K,3,0)</f>
        <v>#N/A</v>
      </c>
      <c r="N157" s="1">
        <f t="shared" si="5"/>
        <v>0</v>
      </c>
    </row>
    <row r="158" spans="1:14" x14ac:dyDescent="0.25">
      <c r="A158"/>
      <c r="B158"/>
      <c r="C158"/>
      <c r="D158" s="108"/>
      <c r="E158" s="108"/>
      <c r="F158" s="108"/>
      <c r="G158" s="108"/>
      <c r="H158" s="108"/>
      <c r="J158" s="68">
        <f>IFERROR(VLOOKUP(A158,jul!A:H,8,0),0)</f>
        <v>0</v>
      </c>
      <c r="K158" s="70">
        <f t="shared" si="4"/>
        <v>0</v>
      </c>
      <c r="M158" s="1" t="e">
        <f>VLOOKUP(B158,Ref.!I:K,3,0)</f>
        <v>#N/A</v>
      </c>
      <c r="N158" s="1">
        <f t="shared" si="5"/>
        <v>0</v>
      </c>
    </row>
    <row r="159" spans="1:14" x14ac:dyDescent="0.25">
      <c r="A159"/>
      <c r="B159"/>
      <c r="C159"/>
      <c r="D159"/>
      <c r="E159"/>
      <c r="F159"/>
      <c r="G159"/>
      <c r="H159"/>
      <c r="J159" s="68">
        <f>IFERROR(VLOOKUP(A159,jul!A:H,8,0),0)</f>
        <v>0</v>
      </c>
      <c r="K159" s="70">
        <f t="shared" si="4"/>
        <v>0</v>
      </c>
      <c r="M159" s="1" t="e">
        <f>VLOOKUP(B159,Ref.!I:K,3,0)</f>
        <v>#N/A</v>
      </c>
      <c r="N159" s="1">
        <f t="shared" si="5"/>
        <v>0</v>
      </c>
    </row>
    <row r="160" spans="1:14" x14ac:dyDescent="0.25">
      <c r="A160"/>
      <c r="B160"/>
      <c r="C160"/>
      <c r="D160" s="108"/>
      <c r="E160" s="108"/>
      <c r="F160" s="108"/>
      <c r="G160" s="108"/>
      <c r="H160" s="108"/>
      <c r="J160" s="68">
        <f>IFERROR(VLOOKUP(A160,jul!A:H,8,0),0)</f>
        <v>0</v>
      </c>
      <c r="K160" s="70">
        <f t="shared" si="4"/>
        <v>0</v>
      </c>
      <c r="M160" s="1" t="e">
        <f>VLOOKUP(B160,Ref.!I:K,3,0)</f>
        <v>#N/A</v>
      </c>
      <c r="N160" s="1">
        <f t="shared" si="5"/>
        <v>0</v>
      </c>
    </row>
    <row r="161" spans="1:14" x14ac:dyDescent="0.25">
      <c r="A161"/>
      <c r="B161"/>
      <c r="C161"/>
      <c r="D161" s="108"/>
      <c r="E161" s="108"/>
      <c r="F161" s="108"/>
      <c r="G161" s="108"/>
      <c r="H161" s="108"/>
      <c r="J161" s="68">
        <f>IFERROR(VLOOKUP(A161,jul!A:H,8,0),0)</f>
        <v>0</v>
      </c>
      <c r="K161" s="70">
        <f t="shared" si="4"/>
        <v>0</v>
      </c>
      <c r="M161" s="1" t="e">
        <f>VLOOKUP(B161,Ref.!I:K,3,0)</f>
        <v>#N/A</v>
      </c>
      <c r="N161" s="1">
        <f t="shared" si="5"/>
        <v>0</v>
      </c>
    </row>
    <row r="162" spans="1:14" x14ac:dyDescent="0.25">
      <c r="A162"/>
      <c r="B162"/>
      <c r="C162"/>
      <c r="D162" s="108"/>
      <c r="E162" s="108"/>
      <c r="F162" s="108"/>
      <c r="G162" s="108"/>
      <c r="H162" s="108"/>
      <c r="J162" s="68">
        <f>IFERROR(VLOOKUP(A162,jul!A:H,8,0),0)</f>
        <v>0</v>
      </c>
      <c r="K162" s="70">
        <f t="shared" si="4"/>
        <v>0</v>
      </c>
      <c r="M162" s="1" t="e">
        <f>VLOOKUP(B162,Ref.!I:K,3,0)</f>
        <v>#N/A</v>
      </c>
      <c r="N162" s="1">
        <f t="shared" si="5"/>
        <v>0</v>
      </c>
    </row>
    <row r="163" spans="1:14" x14ac:dyDescent="0.25">
      <c r="A163"/>
      <c r="B163"/>
      <c r="C163"/>
      <c r="D163" s="108"/>
      <c r="E163" s="108"/>
      <c r="F163" s="108"/>
      <c r="G163" s="108"/>
      <c r="H163" s="108"/>
      <c r="J163" s="68">
        <f>IFERROR(VLOOKUP(A163,jul!A:H,8,0),0)</f>
        <v>0</v>
      </c>
      <c r="K163" s="70">
        <f t="shared" si="4"/>
        <v>0</v>
      </c>
      <c r="M163" s="1" t="e">
        <f>VLOOKUP(B163,Ref.!I:K,3,0)</f>
        <v>#N/A</v>
      </c>
      <c r="N163" s="1">
        <f t="shared" si="5"/>
        <v>0</v>
      </c>
    </row>
    <row r="164" spans="1:14" x14ac:dyDescent="0.25">
      <c r="A164"/>
      <c r="B164"/>
      <c r="C164"/>
      <c r="D164" s="108"/>
      <c r="E164" s="108"/>
      <c r="F164"/>
      <c r="G164" s="108"/>
      <c r="H164" s="108"/>
      <c r="J164" s="68">
        <f>IFERROR(VLOOKUP(A164,jul!A:H,8,0),0)</f>
        <v>0</v>
      </c>
      <c r="K164" s="70">
        <f t="shared" si="4"/>
        <v>0</v>
      </c>
      <c r="M164" s="1" t="e">
        <f>VLOOKUP(B164,Ref.!I:K,3,0)</f>
        <v>#N/A</v>
      </c>
      <c r="N164" s="1">
        <f t="shared" si="5"/>
        <v>0</v>
      </c>
    </row>
    <row r="165" spans="1:14" x14ac:dyDescent="0.25">
      <c r="A165"/>
      <c r="B165"/>
      <c r="C165"/>
      <c r="D165" s="108"/>
      <c r="E165" s="108"/>
      <c r="F165" s="108"/>
      <c r="G165" s="108"/>
      <c r="H165" s="108"/>
      <c r="J165" s="68">
        <f>IFERROR(VLOOKUP(A165,jul!A:H,8,0),0)</f>
        <v>0</v>
      </c>
      <c r="K165" s="70">
        <f t="shared" si="4"/>
        <v>0</v>
      </c>
      <c r="M165" s="1" t="e">
        <f>VLOOKUP(B165,Ref.!I:K,3,0)</f>
        <v>#N/A</v>
      </c>
      <c r="N165" s="1">
        <f t="shared" si="5"/>
        <v>0</v>
      </c>
    </row>
    <row r="166" spans="1:14" x14ac:dyDescent="0.25">
      <c r="A166"/>
      <c r="B166"/>
      <c r="C166"/>
      <c r="D166"/>
      <c r="E166" s="108"/>
      <c r="F166"/>
      <c r="G166" s="108"/>
      <c r="H166" s="108"/>
      <c r="J166" s="68">
        <f>IFERROR(VLOOKUP(A166,jul!A:H,8,0),0)</f>
        <v>0</v>
      </c>
      <c r="K166" s="70">
        <f t="shared" si="4"/>
        <v>0</v>
      </c>
      <c r="M166" s="1" t="e">
        <f>VLOOKUP(B166,Ref.!I:K,3,0)</f>
        <v>#N/A</v>
      </c>
      <c r="N166" s="1">
        <f t="shared" si="5"/>
        <v>0</v>
      </c>
    </row>
    <row r="167" spans="1:14" x14ac:dyDescent="0.25">
      <c r="A167"/>
      <c r="B167"/>
      <c r="C167"/>
      <c r="D167" s="108"/>
      <c r="E167" s="108"/>
      <c r="F167"/>
      <c r="G167" s="108"/>
      <c r="H167" s="108"/>
      <c r="J167" s="68">
        <f>IFERROR(VLOOKUP(A167,jul!A:H,8,0),0)</f>
        <v>0</v>
      </c>
      <c r="K167" s="70">
        <f t="shared" si="4"/>
        <v>0</v>
      </c>
      <c r="M167" s="1" t="e">
        <f>VLOOKUP(B167,Ref.!I:K,3,0)</f>
        <v>#N/A</v>
      </c>
      <c r="N167" s="1">
        <f t="shared" si="5"/>
        <v>0</v>
      </c>
    </row>
    <row r="168" spans="1:14" x14ac:dyDescent="0.25">
      <c r="A168"/>
      <c r="B168"/>
      <c r="C168"/>
      <c r="D168" s="108"/>
      <c r="E168" s="108"/>
      <c r="F168" s="108"/>
      <c r="G168" s="108"/>
      <c r="H168" s="108"/>
      <c r="J168" s="68">
        <f>IFERROR(VLOOKUP(A168,jul!A:H,8,0),0)</f>
        <v>0</v>
      </c>
      <c r="K168" s="70">
        <f t="shared" si="4"/>
        <v>0</v>
      </c>
      <c r="M168" s="1" t="e">
        <f>VLOOKUP(B168,Ref.!I:K,3,0)</f>
        <v>#N/A</v>
      </c>
      <c r="N168" s="1">
        <f t="shared" si="5"/>
        <v>0</v>
      </c>
    </row>
    <row r="169" spans="1:14" x14ac:dyDescent="0.25">
      <c r="A169"/>
      <c r="B169"/>
      <c r="C169"/>
      <c r="D169" s="108"/>
      <c r="E169" s="108"/>
      <c r="F169" s="108"/>
      <c r="G169" s="108"/>
      <c r="H169" s="108"/>
      <c r="J169" s="68">
        <f>IFERROR(VLOOKUP(A169,jul!A:H,8,0),0)</f>
        <v>0</v>
      </c>
      <c r="K169" s="70">
        <f t="shared" si="4"/>
        <v>0</v>
      </c>
      <c r="M169" s="1" t="e">
        <f>VLOOKUP(B169,Ref.!I:K,3,0)</f>
        <v>#N/A</v>
      </c>
      <c r="N169" s="1">
        <f t="shared" si="5"/>
        <v>0</v>
      </c>
    </row>
    <row r="170" spans="1:14" x14ac:dyDescent="0.25">
      <c r="A170"/>
      <c r="B170"/>
      <c r="C170"/>
      <c r="D170" s="108"/>
      <c r="E170"/>
      <c r="F170"/>
      <c r="G170"/>
      <c r="H170" s="108"/>
      <c r="J170" s="68">
        <f>IFERROR(VLOOKUP(A170,jul!A:H,8,0),0)</f>
        <v>0</v>
      </c>
      <c r="K170" s="70">
        <f t="shared" si="4"/>
        <v>0</v>
      </c>
      <c r="M170" s="1" t="e">
        <f>VLOOKUP(B170,Ref.!I:K,3,0)</f>
        <v>#N/A</v>
      </c>
      <c r="N170" s="1">
        <f t="shared" si="5"/>
        <v>0</v>
      </c>
    </row>
    <row r="171" spans="1:14" x14ac:dyDescent="0.25">
      <c r="A171"/>
      <c r="B171"/>
      <c r="C171"/>
      <c r="D171" s="108"/>
      <c r="E171" s="108"/>
      <c r="F171"/>
      <c r="G171" s="108"/>
      <c r="H171" s="108"/>
      <c r="J171" s="68">
        <f>IFERROR(VLOOKUP(A171,jul!A:H,8,0),0)</f>
        <v>0</v>
      </c>
      <c r="K171" s="70">
        <f t="shared" si="4"/>
        <v>0</v>
      </c>
      <c r="M171" s="1" t="e">
        <f>VLOOKUP(B171,Ref.!I:K,3,0)</f>
        <v>#N/A</v>
      </c>
      <c r="N171" s="1">
        <f t="shared" si="5"/>
        <v>0</v>
      </c>
    </row>
    <row r="172" spans="1:14" x14ac:dyDescent="0.25">
      <c r="A172"/>
      <c r="B172"/>
      <c r="C172"/>
      <c r="D172" s="108"/>
      <c r="E172"/>
      <c r="F172"/>
      <c r="G172"/>
      <c r="H172" s="108"/>
      <c r="J172" s="68">
        <f>IFERROR(VLOOKUP(A172,jul!A:H,8,0),0)</f>
        <v>0</v>
      </c>
      <c r="K172" s="70">
        <f t="shared" si="4"/>
        <v>0</v>
      </c>
      <c r="M172" s="1" t="e">
        <f>VLOOKUP(B172,Ref.!I:K,3,0)</f>
        <v>#N/A</v>
      </c>
      <c r="N172" s="1">
        <f t="shared" si="5"/>
        <v>0</v>
      </c>
    </row>
    <row r="173" spans="1:14" x14ac:dyDescent="0.25">
      <c r="A173"/>
      <c r="B173"/>
      <c r="C173"/>
      <c r="D173"/>
      <c r="E173" s="108"/>
      <c r="F173" s="108"/>
      <c r="G173" s="108"/>
      <c r="H173" s="108"/>
      <c r="J173" s="68">
        <f>IFERROR(VLOOKUP(A173,jul!A:H,8,0),0)</f>
        <v>0</v>
      </c>
      <c r="K173" s="70">
        <f t="shared" si="4"/>
        <v>0</v>
      </c>
      <c r="M173" s="1" t="e">
        <f>VLOOKUP(B173,Ref.!I:K,3,0)</f>
        <v>#N/A</v>
      </c>
      <c r="N173" s="1">
        <f t="shared" si="5"/>
        <v>0</v>
      </c>
    </row>
    <row r="174" spans="1:14" x14ac:dyDescent="0.25">
      <c r="A174"/>
      <c r="B174"/>
      <c r="C174"/>
      <c r="D174" s="108"/>
      <c r="E174" s="108"/>
      <c r="F174"/>
      <c r="G174" s="108"/>
      <c r="H174" s="108"/>
      <c r="J174" s="68">
        <f>IFERROR(VLOOKUP(A174,jul!A:H,8,0),0)</f>
        <v>0</v>
      </c>
      <c r="K174" s="70">
        <f t="shared" si="4"/>
        <v>0</v>
      </c>
      <c r="M174" s="1" t="e">
        <f>VLOOKUP(B174,Ref.!I:K,3,0)</f>
        <v>#N/A</v>
      </c>
      <c r="N174" s="1">
        <f t="shared" si="5"/>
        <v>0</v>
      </c>
    </row>
    <row r="175" spans="1:14" x14ac:dyDescent="0.25">
      <c r="A175"/>
      <c r="B175"/>
      <c r="C175"/>
      <c r="D175" s="108"/>
      <c r="E175" s="108"/>
      <c r="F175"/>
      <c r="G175" s="108"/>
      <c r="H175" s="108"/>
      <c r="J175" s="68">
        <f>IFERROR(VLOOKUP(A175,jul!A:H,8,0),0)</f>
        <v>0</v>
      </c>
      <c r="K175" s="70">
        <f t="shared" si="4"/>
        <v>0</v>
      </c>
      <c r="M175" s="1" t="e">
        <f>VLOOKUP(B175,Ref.!I:K,3,0)</f>
        <v>#N/A</v>
      </c>
      <c r="N175" s="1">
        <f t="shared" si="5"/>
        <v>0</v>
      </c>
    </row>
    <row r="176" spans="1:14" x14ac:dyDescent="0.25">
      <c r="A176"/>
      <c r="B176"/>
      <c r="C176"/>
      <c r="D176" s="108"/>
      <c r="E176" s="108"/>
      <c r="F176"/>
      <c r="G176" s="108"/>
      <c r="H176" s="108"/>
      <c r="J176" s="68">
        <f>IFERROR(VLOOKUP(A176,jul!A:H,8,0),0)</f>
        <v>0</v>
      </c>
      <c r="K176" s="70">
        <f t="shared" si="4"/>
        <v>0</v>
      </c>
      <c r="M176" s="1" t="e">
        <f>VLOOKUP(B176,Ref.!I:K,3,0)</f>
        <v>#N/A</v>
      </c>
      <c r="N176" s="1">
        <f t="shared" si="5"/>
        <v>0</v>
      </c>
    </row>
    <row r="177" spans="1:14" x14ac:dyDescent="0.25">
      <c r="A177"/>
      <c r="B177"/>
      <c r="C177"/>
      <c r="D177" s="108"/>
      <c r="E177"/>
      <c r="F177" s="108"/>
      <c r="G177" s="108"/>
      <c r="H177" s="108"/>
      <c r="J177" s="68">
        <f>IFERROR(VLOOKUP(A177,jul!A:H,8,0),0)</f>
        <v>0</v>
      </c>
      <c r="K177" s="70">
        <f t="shared" si="4"/>
        <v>0</v>
      </c>
      <c r="M177" s="1" t="e">
        <f>VLOOKUP(B177,Ref.!I:K,3,0)</f>
        <v>#N/A</v>
      </c>
      <c r="N177" s="1">
        <f t="shared" si="5"/>
        <v>0</v>
      </c>
    </row>
    <row r="178" spans="1:14" x14ac:dyDescent="0.25">
      <c r="A178"/>
      <c r="B178"/>
      <c r="C178"/>
      <c r="D178" s="108"/>
      <c r="E178"/>
      <c r="F178" s="108"/>
      <c r="G178" s="108"/>
      <c r="H178" s="108"/>
      <c r="J178" s="68">
        <f>IFERROR(VLOOKUP(A178,jul!A:H,8,0),0)</f>
        <v>0</v>
      </c>
      <c r="K178" s="70">
        <f t="shared" si="4"/>
        <v>0</v>
      </c>
      <c r="M178" s="1" t="e">
        <f>VLOOKUP(B178,Ref.!I:K,3,0)</f>
        <v>#N/A</v>
      </c>
      <c r="N178" s="1">
        <f t="shared" si="5"/>
        <v>0</v>
      </c>
    </row>
    <row r="179" spans="1:14" x14ac:dyDescent="0.25">
      <c r="A179"/>
      <c r="B179"/>
      <c r="C179"/>
      <c r="D179" s="108"/>
      <c r="E179"/>
      <c r="F179" s="108"/>
      <c r="G179" s="108"/>
      <c r="H179" s="108"/>
      <c r="J179" s="68">
        <f>IFERROR(VLOOKUP(A179,jul!A:H,8,0),0)</f>
        <v>0</v>
      </c>
      <c r="K179" s="70">
        <f t="shared" si="4"/>
        <v>0</v>
      </c>
      <c r="M179" s="1" t="e">
        <f>VLOOKUP(B179,Ref.!I:K,3,0)</f>
        <v>#N/A</v>
      </c>
      <c r="N179" s="1">
        <f t="shared" si="5"/>
        <v>0</v>
      </c>
    </row>
    <row r="180" spans="1:14" x14ac:dyDescent="0.25">
      <c r="A180"/>
      <c r="B180"/>
      <c r="C180"/>
      <c r="D180" s="108"/>
      <c r="E180"/>
      <c r="F180"/>
      <c r="G180"/>
      <c r="H180" s="108"/>
      <c r="J180" s="68">
        <f>IFERROR(VLOOKUP(A180,jul!A:H,8,0),0)</f>
        <v>0</v>
      </c>
      <c r="K180" s="70">
        <f t="shared" si="4"/>
        <v>0</v>
      </c>
      <c r="M180" s="1" t="e">
        <f>VLOOKUP(B180,Ref.!I:K,3,0)</f>
        <v>#N/A</v>
      </c>
      <c r="N180" s="1">
        <f t="shared" si="5"/>
        <v>0</v>
      </c>
    </row>
    <row r="181" spans="1:14" x14ac:dyDescent="0.25">
      <c r="A181"/>
      <c r="B181"/>
      <c r="C181"/>
      <c r="D181" s="108"/>
      <c r="E181"/>
      <c r="F181"/>
      <c r="G181"/>
      <c r="H181" s="108"/>
      <c r="J181" s="68">
        <f>IFERROR(VLOOKUP(A181,jul!A:H,8,0),0)</f>
        <v>0</v>
      </c>
      <c r="K181" s="70">
        <f t="shared" si="4"/>
        <v>0</v>
      </c>
      <c r="M181" s="1" t="e">
        <f>VLOOKUP(B181,Ref.!I:K,3,0)</f>
        <v>#N/A</v>
      </c>
      <c r="N181" s="1">
        <f t="shared" si="5"/>
        <v>0</v>
      </c>
    </row>
    <row r="182" spans="1:14" x14ac:dyDescent="0.25">
      <c r="A182"/>
      <c r="B182"/>
      <c r="C182"/>
      <c r="D182" s="108"/>
      <c r="E182" s="108"/>
      <c r="F182" s="108"/>
      <c r="G182" s="108"/>
      <c r="H182" s="108"/>
      <c r="J182" s="68">
        <f>IFERROR(VLOOKUP(A182,jul!A:H,8,0),0)</f>
        <v>0</v>
      </c>
      <c r="K182" s="70">
        <f t="shared" si="4"/>
        <v>0</v>
      </c>
      <c r="M182" s="1" t="e">
        <f>VLOOKUP(B182,Ref.!I:K,3,0)</f>
        <v>#N/A</v>
      </c>
      <c r="N182" s="1">
        <f t="shared" si="5"/>
        <v>0</v>
      </c>
    </row>
    <row r="183" spans="1:14" x14ac:dyDescent="0.25">
      <c r="A183"/>
      <c r="B183"/>
      <c r="C183"/>
      <c r="D183" s="108"/>
      <c r="E183" s="108"/>
      <c r="F183" s="108"/>
      <c r="G183" s="108"/>
      <c r="H183" s="108"/>
      <c r="J183" s="68">
        <f>IFERROR(VLOOKUP(A183,jul!A:H,8,0),0)</f>
        <v>0</v>
      </c>
      <c r="K183" s="70">
        <f t="shared" si="4"/>
        <v>0</v>
      </c>
      <c r="M183" s="1" t="e">
        <f>VLOOKUP(B183,Ref.!I:K,3,0)</f>
        <v>#N/A</v>
      </c>
      <c r="N183" s="1">
        <f t="shared" si="5"/>
        <v>0</v>
      </c>
    </row>
    <row r="184" spans="1:14" x14ac:dyDescent="0.25">
      <c r="A184"/>
      <c r="B184"/>
      <c r="C184"/>
      <c r="D184" s="108"/>
      <c r="E184"/>
      <c r="F184"/>
      <c r="G184"/>
      <c r="H184" s="108"/>
      <c r="J184" s="68">
        <f>IFERROR(VLOOKUP(A184,jul!A:H,8,0),0)</f>
        <v>0</v>
      </c>
      <c r="K184" s="70">
        <f t="shared" si="4"/>
        <v>0</v>
      </c>
      <c r="M184" s="1" t="e">
        <f>VLOOKUP(B184,Ref.!I:K,3,0)</f>
        <v>#N/A</v>
      </c>
      <c r="N184" s="1">
        <f t="shared" si="5"/>
        <v>0</v>
      </c>
    </row>
    <row r="185" spans="1:14" x14ac:dyDescent="0.25">
      <c r="A185"/>
      <c r="B185"/>
      <c r="C185"/>
      <c r="D185" s="108"/>
      <c r="E185" s="108"/>
      <c r="F185" s="108"/>
      <c r="G185" s="108"/>
      <c r="H185" s="108"/>
      <c r="J185" s="68">
        <f>IFERROR(VLOOKUP(A185,jul!A:H,8,0),0)</f>
        <v>0</v>
      </c>
      <c r="K185" s="70">
        <f t="shared" si="4"/>
        <v>0</v>
      </c>
      <c r="M185" s="1" t="e">
        <f>VLOOKUP(B185,Ref.!I:K,3,0)</f>
        <v>#N/A</v>
      </c>
      <c r="N185" s="1">
        <f t="shared" si="5"/>
        <v>0</v>
      </c>
    </row>
    <row r="186" spans="1:14" x14ac:dyDescent="0.25">
      <c r="A186"/>
      <c r="B186"/>
      <c r="C186"/>
      <c r="D186"/>
      <c r="E186"/>
      <c r="F186"/>
      <c r="G186"/>
      <c r="H186"/>
      <c r="J186" s="68">
        <f>IFERROR(VLOOKUP(A186,jul!A:H,8,0),0)</f>
        <v>0</v>
      </c>
      <c r="K186" s="70">
        <f t="shared" si="4"/>
        <v>0</v>
      </c>
      <c r="M186" s="1" t="e">
        <f>VLOOKUP(B186,Ref.!I:K,3,0)</f>
        <v>#N/A</v>
      </c>
      <c r="N186" s="1">
        <f t="shared" si="5"/>
        <v>0</v>
      </c>
    </row>
    <row r="187" spans="1:14" x14ac:dyDescent="0.25">
      <c r="A187"/>
      <c r="B187"/>
      <c r="C187"/>
      <c r="D187" s="108"/>
      <c r="E187"/>
      <c r="F187"/>
      <c r="G187"/>
      <c r="H187" s="108"/>
      <c r="J187" s="68">
        <f>IFERROR(VLOOKUP(A187,jul!A:H,8,0),0)</f>
        <v>0</v>
      </c>
      <c r="K187" s="70">
        <f t="shared" si="4"/>
        <v>0</v>
      </c>
      <c r="M187" s="1" t="e">
        <f>VLOOKUP(B187,Ref.!I:K,3,0)</f>
        <v>#N/A</v>
      </c>
      <c r="N187" s="1">
        <f t="shared" si="5"/>
        <v>0</v>
      </c>
    </row>
    <row r="188" spans="1:14" x14ac:dyDescent="0.25">
      <c r="A188"/>
      <c r="B188"/>
      <c r="C188"/>
      <c r="D188" s="108"/>
      <c r="E188"/>
      <c r="F188"/>
      <c r="G188"/>
      <c r="H188" s="108"/>
      <c r="J188" s="68">
        <f>IFERROR(VLOOKUP(A188,jul!A:H,8,0),0)</f>
        <v>0</v>
      </c>
      <c r="K188" s="70">
        <f t="shared" si="4"/>
        <v>0</v>
      </c>
      <c r="M188" s="1" t="e">
        <f>VLOOKUP(B188,Ref.!I:K,3,0)</f>
        <v>#N/A</v>
      </c>
      <c r="N188" s="1">
        <f t="shared" si="5"/>
        <v>0</v>
      </c>
    </row>
    <row r="189" spans="1:14" x14ac:dyDescent="0.25">
      <c r="A189"/>
      <c r="B189"/>
      <c r="C189"/>
      <c r="D189" s="108"/>
      <c r="E189"/>
      <c r="F189"/>
      <c r="G189"/>
      <c r="H189" s="108"/>
      <c r="J189" s="68">
        <f>IFERROR(VLOOKUP(A189,jul!A:H,8,0),0)</f>
        <v>0</v>
      </c>
      <c r="K189" s="70">
        <f t="shared" si="4"/>
        <v>0</v>
      </c>
      <c r="M189" s="1" t="e">
        <f>VLOOKUP(B189,Ref.!I:K,3,0)</f>
        <v>#N/A</v>
      </c>
      <c r="N189" s="1">
        <f t="shared" si="5"/>
        <v>0</v>
      </c>
    </row>
    <row r="190" spans="1:14" x14ac:dyDescent="0.25">
      <c r="A190"/>
      <c r="B190"/>
      <c r="C190"/>
      <c r="D190" s="108"/>
      <c r="E190"/>
      <c r="F190"/>
      <c r="G190"/>
      <c r="H190" s="108"/>
      <c r="J190" s="68">
        <f>IFERROR(VLOOKUP(A190,jul!A:H,8,0),0)</f>
        <v>0</v>
      </c>
      <c r="K190" s="70">
        <f t="shared" si="4"/>
        <v>0</v>
      </c>
      <c r="M190" s="1" t="e">
        <f>VLOOKUP(B190,Ref.!I:K,3,0)</f>
        <v>#N/A</v>
      </c>
      <c r="N190" s="1">
        <f t="shared" si="5"/>
        <v>0</v>
      </c>
    </row>
    <row r="191" spans="1:14" x14ac:dyDescent="0.25">
      <c r="A191"/>
      <c r="B191"/>
      <c r="C191"/>
      <c r="D191" s="108"/>
      <c r="E191"/>
      <c r="F191"/>
      <c r="G191"/>
      <c r="H191" s="108"/>
      <c r="J191" s="68">
        <f>IFERROR(VLOOKUP(A191,jul!A:H,8,0),0)</f>
        <v>0</v>
      </c>
      <c r="K191" s="70">
        <f t="shared" si="4"/>
        <v>0</v>
      </c>
      <c r="M191" s="1" t="e">
        <f>VLOOKUP(B191,Ref.!I:K,3,0)</f>
        <v>#N/A</v>
      </c>
      <c r="N191" s="1">
        <f t="shared" si="5"/>
        <v>0</v>
      </c>
    </row>
    <row r="192" spans="1:14" x14ac:dyDescent="0.25">
      <c r="A192"/>
      <c r="B192"/>
      <c r="C192"/>
      <c r="D192" s="108"/>
      <c r="E192"/>
      <c r="F192"/>
      <c r="G192"/>
      <c r="H192" s="108"/>
      <c r="J192" s="68">
        <f>IFERROR(VLOOKUP(A192,jul!A:H,8,0),0)</f>
        <v>0</v>
      </c>
      <c r="K192" s="70">
        <f t="shared" si="4"/>
        <v>0</v>
      </c>
      <c r="M192" s="1" t="e">
        <f>VLOOKUP(B192,Ref.!I:K,3,0)</f>
        <v>#N/A</v>
      </c>
      <c r="N192" s="1">
        <f t="shared" si="5"/>
        <v>0</v>
      </c>
    </row>
    <row r="193" spans="1:14" x14ac:dyDescent="0.25">
      <c r="A193"/>
      <c r="B193"/>
      <c r="C193"/>
      <c r="D193" s="108"/>
      <c r="E193"/>
      <c r="F193"/>
      <c r="G193"/>
      <c r="H193" s="108"/>
      <c r="J193" s="68">
        <f>IFERROR(VLOOKUP(A193,jul!A:H,8,0),0)</f>
        <v>0</v>
      </c>
      <c r="K193" s="70">
        <f t="shared" si="4"/>
        <v>0</v>
      </c>
      <c r="M193" s="1" t="e">
        <f>VLOOKUP(B193,Ref.!I:K,3,0)</f>
        <v>#N/A</v>
      </c>
      <c r="N193" s="1">
        <f t="shared" si="5"/>
        <v>0</v>
      </c>
    </row>
    <row r="194" spans="1:14" x14ac:dyDescent="0.25">
      <c r="A194"/>
      <c r="B194"/>
      <c r="C194"/>
      <c r="D194" s="108"/>
      <c r="E194"/>
      <c r="F194"/>
      <c r="G194"/>
      <c r="H194" s="108"/>
      <c r="J194" s="68">
        <f>IFERROR(VLOOKUP(A194,jul!A:H,8,0),0)</f>
        <v>0</v>
      </c>
      <c r="K194" s="70">
        <f t="shared" ref="K194:K257" si="6">D194-J194</f>
        <v>0</v>
      </c>
      <c r="M194" s="1" t="e">
        <f>VLOOKUP(B194,Ref.!I:K,3,0)</f>
        <v>#N/A</v>
      </c>
      <c r="N194" s="1">
        <f t="shared" si="5"/>
        <v>0</v>
      </c>
    </row>
    <row r="195" spans="1:14" x14ac:dyDescent="0.25">
      <c r="A195"/>
      <c r="B195"/>
      <c r="C195"/>
      <c r="D195" s="108"/>
      <c r="E195" s="108"/>
      <c r="F195" s="108"/>
      <c r="G195" s="108"/>
      <c r="H195" s="108"/>
      <c r="J195" s="68">
        <f>IFERROR(VLOOKUP(A195,jul!A:H,8,0),0)</f>
        <v>0</v>
      </c>
      <c r="K195" s="70">
        <f t="shared" si="6"/>
        <v>0</v>
      </c>
      <c r="M195" s="1" t="e">
        <f>VLOOKUP(B195,Ref.!I:K,3,0)</f>
        <v>#N/A</v>
      </c>
      <c r="N195" s="1">
        <f t="shared" ref="N195:N258" si="7">LEN(A195)</f>
        <v>0</v>
      </c>
    </row>
    <row r="196" spans="1:14" x14ac:dyDescent="0.25">
      <c r="A196"/>
      <c r="B196"/>
      <c r="C196"/>
      <c r="D196" s="108"/>
      <c r="E196" s="108"/>
      <c r="F196" s="108"/>
      <c r="G196" s="108"/>
      <c r="H196" s="108"/>
      <c r="J196" s="68">
        <f>IFERROR(VLOOKUP(A196,jul!A:H,8,0),0)</f>
        <v>0</v>
      </c>
      <c r="K196" s="70">
        <f t="shared" si="6"/>
        <v>0</v>
      </c>
      <c r="M196" s="1" t="e">
        <f>VLOOKUP(B196,Ref.!I:K,3,0)</f>
        <v>#N/A</v>
      </c>
      <c r="N196" s="1">
        <f t="shared" si="7"/>
        <v>0</v>
      </c>
    </row>
    <row r="197" spans="1:14" x14ac:dyDescent="0.25">
      <c r="A197"/>
      <c r="B197"/>
      <c r="C197"/>
      <c r="D197" s="108"/>
      <c r="E197" s="108"/>
      <c r="F197" s="108"/>
      <c r="G197" s="108"/>
      <c r="H197" s="108"/>
      <c r="J197" s="68">
        <f>IFERROR(VLOOKUP(A197,jul!A:H,8,0),0)</f>
        <v>0</v>
      </c>
      <c r="K197" s="70">
        <f t="shared" si="6"/>
        <v>0</v>
      </c>
      <c r="M197" s="1" t="e">
        <f>VLOOKUP(B197,Ref.!I:K,3,0)</f>
        <v>#N/A</v>
      </c>
      <c r="N197" s="1">
        <f t="shared" si="7"/>
        <v>0</v>
      </c>
    </row>
    <row r="198" spans="1:14" x14ac:dyDescent="0.25">
      <c r="A198"/>
      <c r="B198"/>
      <c r="C198"/>
      <c r="D198" s="108"/>
      <c r="E198" s="108"/>
      <c r="F198" s="108"/>
      <c r="G198"/>
      <c r="H198" s="108"/>
      <c r="J198" s="68">
        <f>IFERROR(VLOOKUP(A198,jul!A:H,8,0),0)</f>
        <v>0</v>
      </c>
      <c r="K198" s="70">
        <f t="shared" si="6"/>
        <v>0</v>
      </c>
      <c r="M198" s="1" t="e">
        <f>VLOOKUP(B198,Ref.!I:K,3,0)</f>
        <v>#N/A</v>
      </c>
      <c r="N198" s="1">
        <f t="shared" si="7"/>
        <v>0</v>
      </c>
    </row>
    <row r="199" spans="1:14" x14ac:dyDescent="0.25">
      <c r="A199"/>
      <c r="B199"/>
      <c r="C199"/>
      <c r="D199"/>
      <c r="E199"/>
      <c r="F199"/>
      <c r="G199"/>
      <c r="H199"/>
      <c r="J199" s="68">
        <f>IFERROR(VLOOKUP(A199,jul!A:H,8,0),0)</f>
        <v>0</v>
      </c>
      <c r="K199" s="70">
        <f t="shared" si="6"/>
        <v>0</v>
      </c>
      <c r="M199" s="1" t="e">
        <f>VLOOKUP(B199,Ref.!I:K,3,0)</f>
        <v>#N/A</v>
      </c>
      <c r="N199" s="1">
        <f t="shared" si="7"/>
        <v>0</v>
      </c>
    </row>
    <row r="200" spans="1:14" x14ac:dyDescent="0.25">
      <c r="A200"/>
      <c r="B200"/>
      <c r="C200"/>
      <c r="D200"/>
      <c r="E200"/>
      <c r="F200"/>
      <c r="G200"/>
      <c r="H200"/>
      <c r="J200" s="68">
        <f>IFERROR(VLOOKUP(A200,jul!A:H,8,0),0)</f>
        <v>0</v>
      </c>
      <c r="K200" s="70">
        <f t="shared" si="6"/>
        <v>0</v>
      </c>
      <c r="M200" s="1" t="e">
        <f>VLOOKUP(B200,Ref.!I:K,3,0)</f>
        <v>#N/A</v>
      </c>
      <c r="N200" s="1">
        <f t="shared" si="7"/>
        <v>0</v>
      </c>
    </row>
    <row r="201" spans="1:14" x14ac:dyDescent="0.25">
      <c r="A201"/>
      <c r="B201"/>
      <c r="C201"/>
      <c r="D201"/>
      <c r="E201"/>
      <c r="F201"/>
      <c r="G201"/>
      <c r="H201"/>
      <c r="J201" s="68">
        <f>IFERROR(VLOOKUP(A201,jul!A:H,8,0),0)</f>
        <v>0</v>
      </c>
      <c r="K201" s="70">
        <f t="shared" si="6"/>
        <v>0</v>
      </c>
      <c r="M201" s="1" t="e">
        <f>VLOOKUP(B201,Ref.!I:K,3,0)</f>
        <v>#N/A</v>
      </c>
      <c r="N201" s="1">
        <f t="shared" si="7"/>
        <v>0</v>
      </c>
    </row>
    <row r="202" spans="1:14" x14ac:dyDescent="0.25">
      <c r="A202"/>
      <c r="B202"/>
      <c r="C202"/>
      <c r="D202"/>
      <c r="E202"/>
      <c r="F202"/>
      <c r="G202"/>
      <c r="H202"/>
      <c r="J202" s="68">
        <f>IFERROR(VLOOKUP(A202,jul!A:H,8,0),0)</f>
        <v>0</v>
      </c>
      <c r="K202" s="70">
        <f t="shared" si="6"/>
        <v>0</v>
      </c>
      <c r="M202" s="1" t="e">
        <f>VLOOKUP(B202,Ref.!I:K,3,0)</f>
        <v>#N/A</v>
      </c>
      <c r="N202" s="1">
        <f t="shared" si="7"/>
        <v>0</v>
      </c>
    </row>
    <row r="203" spans="1:14" x14ac:dyDescent="0.25">
      <c r="A203"/>
      <c r="B203"/>
      <c r="C203"/>
      <c r="D203" s="108"/>
      <c r="E203" s="108"/>
      <c r="F203" s="108"/>
      <c r="G203"/>
      <c r="H203" s="108"/>
      <c r="J203" s="68">
        <f>IFERROR(VLOOKUP(A203,jul!A:H,8,0),0)</f>
        <v>0</v>
      </c>
      <c r="K203" s="70">
        <f t="shared" si="6"/>
        <v>0</v>
      </c>
      <c r="M203" s="1" t="e">
        <f>VLOOKUP(B203,Ref.!I:K,3,0)</f>
        <v>#N/A</v>
      </c>
      <c r="N203" s="1">
        <f t="shared" si="7"/>
        <v>0</v>
      </c>
    </row>
    <row r="204" spans="1:14" x14ac:dyDescent="0.25">
      <c r="A204"/>
      <c r="B204"/>
      <c r="C204"/>
      <c r="D204"/>
      <c r="E204"/>
      <c r="F204"/>
      <c r="G204"/>
      <c r="H204"/>
      <c r="J204" s="68">
        <f>IFERROR(VLOOKUP(A204,jul!A:H,8,0),0)</f>
        <v>0</v>
      </c>
      <c r="K204" s="70">
        <f t="shared" si="6"/>
        <v>0</v>
      </c>
      <c r="M204" s="1" t="e">
        <f>VLOOKUP(B204,Ref.!I:K,3,0)</f>
        <v>#N/A</v>
      </c>
      <c r="N204" s="1">
        <f t="shared" si="7"/>
        <v>0</v>
      </c>
    </row>
    <row r="205" spans="1:14" x14ac:dyDescent="0.25">
      <c r="A205"/>
      <c r="B205"/>
      <c r="C205"/>
      <c r="D205"/>
      <c r="E205"/>
      <c r="F205"/>
      <c r="G205"/>
      <c r="H205"/>
      <c r="J205" s="68">
        <f>IFERROR(VLOOKUP(A205,jul!A:H,8,0),0)</f>
        <v>0</v>
      </c>
      <c r="K205" s="70">
        <f t="shared" si="6"/>
        <v>0</v>
      </c>
      <c r="M205" s="1" t="e">
        <f>VLOOKUP(B205,Ref.!I:K,3,0)</f>
        <v>#N/A</v>
      </c>
      <c r="N205" s="1">
        <f t="shared" si="7"/>
        <v>0</v>
      </c>
    </row>
    <row r="206" spans="1:14" x14ac:dyDescent="0.25">
      <c r="A206"/>
      <c r="B206"/>
      <c r="C206"/>
      <c r="D206" s="108"/>
      <c r="E206"/>
      <c r="F206"/>
      <c r="G206"/>
      <c r="H206" s="108"/>
      <c r="J206" s="68">
        <f>IFERROR(VLOOKUP(A206,jul!A:H,8,0),0)</f>
        <v>0</v>
      </c>
      <c r="K206" s="70">
        <f t="shared" si="6"/>
        <v>0</v>
      </c>
      <c r="M206" s="1" t="e">
        <f>VLOOKUP(B206,Ref.!I:K,3,0)</f>
        <v>#N/A</v>
      </c>
      <c r="N206" s="1">
        <f t="shared" si="7"/>
        <v>0</v>
      </c>
    </row>
    <row r="207" spans="1:14" x14ac:dyDescent="0.25">
      <c r="A207"/>
      <c r="B207"/>
      <c r="C207"/>
      <c r="D207"/>
      <c r="E207"/>
      <c r="F207"/>
      <c r="G207"/>
      <c r="H207"/>
      <c r="J207" s="68">
        <f>IFERROR(VLOOKUP(A207,jul!A:H,8,0),0)</f>
        <v>0</v>
      </c>
      <c r="K207" s="70">
        <f t="shared" si="6"/>
        <v>0</v>
      </c>
      <c r="M207" s="1" t="e">
        <f>VLOOKUP(B207,Ref.!I:K,3,0)</f>
        <v>#N/A</v>
      </c>
      <c r="N207" s="1">
        <f t="shared" si="7"/>
        <v>0</v>
      </c>
    </row>
    <row r="208" spans="1:14" x14ac:dyDescent="0.25">
      <c r="A208"/>
      <c r="B208"/>
      <c r="C208"/>
      <c r="D208"/>
      <c r="E208"/>
      <c r="F208"/>
      <c r="G208"/>
      <c r="H208"/>
      <c r="J208" s="68">
        <f>IFERROR(VLOOKUP(A208,jul!A:H,8,0),0)</f>
        <v>0</v>
      </c>
      <c r="K208" s="70">
        <f t="shared" si="6"/>
        <v>0</v>
      </c>
      <c r="M208" s="1" t="e">
        <f>VLOOKUP(B208,Ref.!I:K,3,0)</f>
        <v>#N/A</v>
      </c>
      <c r="N208" s="1">
        <f t="shared" si="7"/>
        <v>0</v>
      </c>
    </row>
    <row r="209" spans="1:14" x14ac:dyDescent="0.25">
      <c r="A209"/>
      <c r="B209"/>
      <c r="C209"/>
      <c r="D209"/>
      <c r="E209" s="108"/>
      <c r="F209" s="108"/>
      <c r="G209"/>
      <c r="H209"/>
      <c r="J209" s="68">
        <f>IFERROR(VLOOKUP(A209,jul!A:H,8,0),0)</f>
        <v>0</v>
      </c>
      <c r="K209" s="70">
        <f t="shared" si="6"/>
        <v>0</v>
      </c>
      <c r="M209" s="1" t="e">
        <f>VLOOKUP(B209,Ref.!I:K,3,0)</f>
        <v>#N/A</v>
      </c>
      <c r="N209" s="1">
        <f t="shared" si="7"/>
        <v>0</v>
      </c>
    </row>
    <row r="210" spans="1:14" x14ac:dyDescent="0.25">
      <c r="A210"/>
      <c r="B210"/>
      <c r="C210"/>
      <c r="D210"/>
      <c r="E210"/>
      <c r="F210"/>
      <c r="G210"/>
      <c r="H210"/>
      <c r="J210" s="68">
        <f>IFERROR(VLOOKUP(A210,jul!A:H,8,0),0)</f>
        <v>0</v>
      </c>
      <c r="K210" s="70">
        <f t="shared" si="6"/>
        <v>0</v>
      </c>
      <c r="M210" s="1" t="e">
        <f>VLOOKUP(B210,Ref.!I:K,3,0)</f>
        <v>#N/A</v>
      </c>
      <c r="N210" s="1">
        <f t="shared" si="7"/>
        <v>0</v>
      </c>
    </row>
    <row r="211" spans="1:14" x14ac:dyDescent="0.25">
      <c r="A211"/>
      <c r="B211"/>
      <c r="C211"/>
      <c r="D211" s="108"/>
      <c r="E211" s="108"/>
      <c r="F211" s="108"/>
      <c r="G211" s="108"/>
      <c r="H211" s="108"/>
      <c r="J211" s="68">
        <f>IFERROR(VLOOKUP(A211,jul!A:H,8,0),0)</f>
        <v>0</v>
      </c>
      <c r="K211" s="70">
        <f t="shared" si="6"/>
        <v>0</v>
      </c>
      <c r="M211" s="1" t="e">
        <f>VLOOKUP(B211,Ref.!I:K,3,0)</f>
        <v>#N/A</v>
      </c>
      <c r="N211" s="1">
        <f t="shared" si="7"/>
        <v>0</v>
      </c>
    </row>
    <row r="212" spans="1:14" x14ac:dyDescent="0.25">
      <c r="A212"/>
      <c r="B212"/>
      <c r="C212"/>
      <c r="D212" s="108"/>
      <c r="E212" s="108"/>
      <c r="F212" s="108"/>
      <c r="G212"/>
      <c r="H212" s="108"/>
      <c r="J212" s="68">
        <f>IFERROR(VLOOKUP(A212,jul!A:H,8,0),0)</f>
        <v>0</v>
      </c>
      <c r="K212" s="70">
        <f t="shared" si="6"/>
        <v>0</v>
      </c>
      <c r="M212" s="1" t="e">
        <f>VLOOKUP(B212,Ref.!I:K,3,0)</f>
        <v>#N/A</v>
      </c>
      <c r="N212" s="1">
        <f t="shared" si="7"/>
        <v>0</v>
      </c>
    </row>
    <row r="213" spans="1:14" x14ac:dyDescent="0.25">
      <c r="A213"/>
      <c r="B213"/>
      <c r="C213"/>
      <c r="D213" s="108"/>
      <c r="E213" s="108"/>
      <c r="F213"/>
      <c r="G213" s="108"/>
      <c r="H213"/>
      <c r="J213" s="68">
        <f>IFERROR(VLOOKUP(A213,jul!A:H,8,0),0)</f>
        <v>0</v>
      </c>
      <c r="K213" s="70">
        <f t="shared" si="6"/>
        <v>0</v>
      </c>
      <c r="M213" s="1" t="e">
        <f>VLOOKUP(B213,Ref.!I:K,3,0)</f>
        <v>#N/A</v>
      </c>
      <c r="N213" s="1">
        <f t="shared" si="7"/>
        <v>0</v>
      </c>
    </row>
    <row r="214" spans="1:14" x14ac:dyDescent="0.25">
      <c r="A214"/>
      <c r="B214"/>
      <c r="C214"/>
      <c r="D214" s="108"/>
      <c r="E214"/>
      <c r="F214"/>
      <c r="G214"/>
      <c r="H214" s="108"/>
      <c r="J214" s="68">
        <f>IFERROR(VLOOKUP(A214,jul!A:H,8,0),0)</f>
        <v>0</v>
      </c>
      <c r="K214" s="70">
        <f t="shared" si="6"/>
        <v>0</v>
      </c>
      <c r="M214" s="1" t="e">
        <f>VLOOKUP(B214,Ref.!I:K,3,0)</f>
        <v>#N/A</v>
      </c>
      <c r="N214" s="1">
        <f t="shared" si="7"/>
        <v>0</v>
      </c>
    </row>
    <row r="215" spans="1:14" x14ac:dyDescent="0.25">
      <c r="A215"/>
      <c r="B215"/>
      <c r="C215"/>
      <c r="D215" s="108"/>
      <c r="E215" s="108"/>
      <c r="F215" s="108"/>
      <c r="G215" s="108"/>
      <c r="H215" s="108"/>
      <c r="J215" s="68">
        <f>IFERROR(VLOOKUP(A215,jul!A:H,8,0),0)</f>
        <v>0</v>
      </c>
      <c r="K215" s="70">
        <f t="shared" si="6"/>
        <v>0</v>
      </c>
      <c r="M215" s="1" t="e">
        <f>VLOOKUP(B215,Ref.!I:K,3,0)</f>
        <v>#N/A</v>
      </c>
      <c r="N215" s="1">
        <f t="shared" si="7"/>
        <v>0</v>
      </c>
    </row>
    <row r="216" spans="1:14" x14ac:dyDescent="0.25">
      <c r="A216"/>
      <c r="B216"/>
      <c r="C216"/>
      <c r="D216" s="108"/>
      <c r="E216"/>
      <c r="F216"/>
      <c r="G216"/>
      <c r="H216" s="108"/>
      <c r="J216" s="68">
        <f>IFERROR(VLOOKUP(A216,jul!A:H,8,0),0)</f>
        <v>0</v>
      </c>
      <c r="K216" s="70">
        <f t="shared" si="6"/>
        <v>0</v>
      </c>
      <c r="M216" s="1" t="e">
        <f>VLOOKUP(B216,Ref.!I:K,3,0)</f>
        <v>#N/A</v>
      </c>
      <c r="N216" s="1">
        <f t="shared" si="7"/>
        <v>0</v>
      </c>
    </row>
    <row r="217" spans="1:14" x14ac:dyDescent="0.25">
      <c r="A217"/>
      <c r="B217"/>
      <c r="C217"/>
      <c r="D217" s="108"/>
      <c r="E217" s="108"/>
      <c r="F217" s="108"/>
      <c r="G217" s="108"/>
      <c r="H217" s="108"/>
      <c r="J217" s="68">
        <f>IFERROR(VLOOKUP(A217,jul!A:H,8,0),0)</f>
        <v>0</v>
      </c>
      <c r="K217" s="70">
        <f t="shared" si="6"/>
        <v>0</v>
      </c>
      <c r="M217" s="1" t="e">
        <f>VLOOKUP(B217,Ref.!I:K,3,0)</f>
        <v>#N/A</v>
      </c>
      <c r="N217" s="1">
        <f t="shared" si="7"/>
        <v>0</v>
      </c>
    </row>
    <row r="218" spans="1:14" x14ac:dyDescent="0.25">
      <c r="A218"/>
      <c r="B218"/>
      <c r="C218"/>
      <c r="D218"/>
      <c r="E218"/>
      <c r="F218"/>
      <c r="G218"/>
      <c r="H218"/>
      <c r="J218" s="68">
        <f>IFERROR(VLOOKUP(A218,jul!A:H,8,0),0)</f>
        <v>0</v>
      </c>
      <c r="K218" s="70">
        <f t="shared" si="6"/>
        <v>0</v>
      </c>
      <c r="M218" s="1" t="e">
        <f>VLOOKUP(B218,Ref.!I:K,3,0)</f>
        <v>#N/A</v>
      </c>
      <c r="N218" s="1">
        <f t="shared" si="7"/>
        <v>0</v>
      </c>
    </row>
    <row r="219" spans="1:14" x14ac:dyDescent="0.25">
      <c r="A219"/>
      <c r="B219"/>
      <c r="C219"/>
      <c r="D219" s="108"/>
      <c r="E219"/>
      <c r="F219"/>
      <c r="G219"/>
      <c r="H219" s="108"/>
      <c r="J219" s="68">
        <f>IFERROR(VLOOKUP(A219,jul!A:H,8,0),0)</f>
        <v>0</v>
      </c>
      <c r="K219" s="70">
        <f t="shared" si="6"/>
        <v>0</v>
      </c>
      <c r="M219" s="1" t="e">
        <f>VLOOKUP(B219,Ref.!I:K,3,0)</f>
        <v>#N/A</v>
      </c>
      <c r="N219" s="1">
        <f t="shared" si="7"/>
        <v>0</v>
      </c>
    </row>
    <row r="220" spans="1:14" x14ac:dyDescent="0.25">
      <c r="A220"/>
      <c r="B220"/>
      <c r="C220"/>
      <c r="D220" s="108"/>
      <c r="E220" s="108"/>
      <c r="F220"/>
      <c r="G220" s="108"/>
      <c r="H220"/>
      <c r="J220" s="68">
        <f>IFERROR(VLOOKUP(A220,jul!A:H,8,0),0)</f>
        <v>0</v>
      </c>
      <c r="K220" s="70">
        <f t="shared" si="6"/>
        <v>0</v>
      </c>
      <c r="M220" s="1" t="e">
        <f>VLOOKUP(B220,Ref.!I:K,3,0)</f>
        <v>#N/A</v>
      </c>
      <c r="N220" s="1">
        <f t="shared" si="7"/>
        <v>0</v>
      </c>
    </row>
    <row r="221" spans="1:14" x14ac:dyDescent="0.25">
      <c r="A221"/>
      <c r="B221"/>
      <c r="C221"/>
      <c r="D221"/>
      <c r="E221"/>
      <c r="F221"/>
      <c r="G221"/>
      <c r="H221"/>
      <c r="J221" s="68">
        <f>IFERROR(VLOOKUP(A221,jul!A:H,8,0),0)</f>
        <v>0</v>
      </c>
      <c r="K221" s="70">
        <f t="shared" si="6"/>
        <v>0</v>
      </c>
      <c r="M221" s="1" t="e">
        <f>VLOOKUP(B221,Ref.!I:K,3,0)</f>
        <v>#N/A</v>
      </c>
      <c r="N221" s="1">
        <f t="shared" si="7"/>
        <v>0</v>
      </c>
    </row>
    <row r="222" spans="1:14" x14ac:dyDescent="0.25">
      <c r="A222"/>
      <c r="B222"/>
      <c r="C222"/>
      <c r="D222" s="108"/>
      <c r="E222" s="108"/>
      <c r="F222"/>
      <c r="G222" s="108"/>
      <c r="H222"/>
      <c r="J222" s="68">
        <f>IFERROR(VLOOKUP(A222,jul!A:H,8,0),0)</f>
        <v>0</v>
      </c>
      <c r="K222" s="70">
        <f t="shared" si="6"/>
        <v>0</v>
      </c>
      <c r="M222" s="1" t="e">
        <f>VLOOKUP(B222,Ref.!I:K,3,0)</f>
        <v>#N/A</v>
      </c>
      <c r="N222" s="1">
        <f t="shared" si="7"/>
        <v>0</v>
      </c>
    </row>
    <row r="223" spans="1:14" x14ac:dyDescent="0.25">
      <c r="A223"/>
      <c r="B223"/>
      <c r="C223"/>
      <c r="D223"/>
      <c r="E223"/>
      <c r="F223"/>
      <c r="G223"/>
      <c r="H223"/>
      <c r="J223" s="68">
        <f>IFERROR(VLOOKUP(A223,jul!A:H,8,0),0)</f>
        <v>0</v>
      </c>
      <c r="K223" s="70">
        <f t="shared" si="6"/>
        <v>0</v>
      </c>
      <c r="M223" s="1" t="e">
        <f>VLOOKUP(B223,Ref.!I:K,3,0)</f>
        <v>#N/A</v>
      </c>
      <c r="N223" s="1">
        <f t="shared" si="7"/>
        <v>0</v>
      </c>
    </row>
    <row r="224" spans="1:14" x14ac:dyDescent="0.25">
      <c r="A224"/>
      <c r="B224"/>
      <c r="C224"/>
      <c r="D224"/>
      <c r="E224"/>
      <c r="F224"/>
      <c r="G224"/>
      <c r="H224"/>
      <c r="J224" s="68">
        <f>IFERROR(VLOOKUP(A224,jul!A:H,8,0),0)</f>
        <v>0</v>
      </c>
      <c r="K224" s="70">
        <f t="shared" si="6"/>
        <v>0</v>
      </c>
      <c r="M224" s="1" t="e">
        <f>VLOOKUP(B224,Ref.!I:K,3,0)</f>
        <v>#N/A</v>
      </c>
      <c r="N224" s="1">
        <f t="shared" si="7"/>
        <v>0</v>
      </c>
    </row>
    <row r="225" spans="1:14" x14ac:dyDescent="0.25">
      <c r="A225"/>
      <c r="B225"/>
      <c r="C225"/>
      <c r="D225" s="108"/>
      <c r="E225" s="108"/>
      <c r="F225"/>
      <c r="G225" s="108"/>
      <c r="H225"/>
      <c r="J225" s="68">
        <f>IFERROR(VLOOKUP(A225,jul!A:H,8,0),0)</f>
        <v>0</v>
      </c>
      <c r="K225" s="70">
        <f t="shared" si="6"/>
        <v>0</v>
      </c>
      <c r="M225" s="1" t="e">
        <f>VLOOKUP(B225,Ref.!I:K,3,0)</f>
        <v>#N/A</v>
      </c>
      <c r="N225" s="1">
        <f t="shared" si="7"/>
        <v>0</v>
      </c>
    </row>
    <row r="226" spans="1:14" x14ac:dyDescent="0.25">
      <c r="A226"/>
      <c r="B226"/>
      <c r="C226"/>
      <c r="D226" s="108"/>
      <c r="E226"/>
      <c r="F226"/>
      <c r="G226"/>
      <c r="H226" s="108"/>
      <c r="J226" s="68">
        <f>IFERROR(VLOOKUP(A226,jul!A:H,8,0),0)</f>
        <v>0</v>
      </c>
      <c r="K226" s="70">
        <f t="shared" si="6"/>
        <v>0</v>
      </c>
      <c r="M226" s="1" t="e">
        <f>VLOOKUP(B226,Ref.!I:K,3,0)</f>
        <v>#N/A</v>
      </c>
      <c r="N226" s="1">
        <f t="shared" si="7"/>
        <v>0</v>
      </c>
    </row>
    <row r="227" spans="1:14" x14ac:dyDescent="0.25">
      <c r="A227"/>
      <c r="B227"/>
      <c r="C227"/>
      <c r="D227"/>
      <c r="E227"/>
      <c r="F227"/>
      <c r="G227"/>
      <c r="H227"/>
      <c r="J227" s="68">
        <f>IFERROR(VLOOKUP(A227,jul!A:H,8,0),0)</f>
        <v>0</v>
      </c>
      <c r="K227" s="70">
        <f t="shared" si="6"/>
        <v>0</v>
      </c>
      <c r="M227" s="1" t="e">
        <f>VLOOKUP(B227,Ref.!I:K,3,0)</f>
        <v>#N/A</v>
      </c>
      <c r="N227" s="1">
        <f t="shared" si="7"/>
        <v>0</v>
      </c>
    </row>
    <row r="228" spans="1:14" x14ac:dyDescent="0.25">
      <c r="A228"/>
      <c r="B228"/>
      <c r="C228"/>
      <c r="D228"/>
      <c r="E228" s="108"/>
      <c r="F228" s="108"/>
      <c r="G228"/>
      <c r="H228"/>
      <c r="J228" s="68">
        <f>IFERROR(VLOOKUP(A228,jul!A:H,8,0),0)</f>
        <v>0</v>
      </c>
      <c r="K228" s="70">
        <f t="shared" si="6"/>
        <v>0</v>
      </c>
      <c r="M228" s="1" t="e">
        <f>VLOOKUP(B228,Ref.!I:K,3,0)</f>
        <v>#N/A</v>
      </c>
      <c r="N228" s="1">
        <f t="shared" si="7"/>
        <v>0</v>
      </c>
    </row>
    <row r="229" spans="1:14" x14ac:dyDescent="0.25">
      <c r="A229"/>
      <c r="B229"/>
      <c r="C229"/>
      <c r="D229"/>
      <c r="E229"/>
      <c r="F229"/>
      <c r="G229"/>
      <c r="H229"/>
      <c r="J229" s="68">
        <f>IFERROR(VLOOKUP(A229,jul!A:H,8,0),0)</f>
        <v>0</v>
      </c>
      <c r="K229" s="70">
        <f t="shared" si="6"/>
        <v>0</v>
      </c>
      <c r="M229" s="1" t="e">
        <f>VLOOKUP(B229,Ref.!I:K,3,0)</f>
        <v>#N/A</v>
      </c>
      <c r="N229" s="1">
        <f t="shared" si="7"/>
        <v>0</v>
      </c>
    </row>
    <row r="230" spans="1:14" x14ac:dyDescent="0.25">
      <c r="A230"/>
      <c r="B230"/>
      <c r="C230"/>
      <c r="D230"/>
      <c r="E230"/>
      <c r="F230"/>
      <c r="G230"/>
      <c r="H230"/>
      <c r="J230" s="68">
        <f>IFERROR(VLOOKUP(A230,jul!A:H,8,0),0)</f>
        <v>0</v>
      </c>
      <c r="K230" s="70">
        <f t="shared" si="6"/>
        <v>0</v>
      </c>
      <c r="M230" s="1" t="e">
        <f>VLOOKUP(B230,Ref.!I:K,3,0)</f>
        <v>#N/A</v>
      </c>
      <c r="N230" s="1">
        <f t="shared" si="7"/>
        <v>0</v>
      </c>
    </row>
    <row r="231" spans="1:14" x14ac:dyDescent="0.25">
      <c r="A231"/>
      <c r="B231"/>
      <c r="C231"/>
      <c r="D231"/>
      <c r="E231"/>
      <c r="F231"/>
      <c r="G231"/>
      <c r="H231"/>
      <c r="J231" s="68">
        <f>IFERROR(VLOOKUP(A231,jul!A:H,8,0),0)</f>
        <v>0</v>
      </c>
      <c r="K231" s="70">
        <f t="shared" si="6"/>
        <v>0</v>
      </c>
      <c r="M231" s="1" t="e">
        <f>VLOOKUP(B231,Ref.!I:K,3,0)</f>
        <v>#N/A</v>
      </c>
      <c r="N231" s="1">
        <f t="shared" si="7"/>
        <v>0</v>
      </c>
    </row>
    <row r="232" spans="1:14" x14ac:dyDescent="0.25">
      <c r="A232"/>
      <c r="B232"/>
      <c r="C232"/>
      <c r="D232"/>
      <c r="E232"/>
      <c r="F232"/>
      <c r="G232"/>
      <c r="H232"/>
      <c r="J232" s="68">
        <f>IFERROR(VLOOKUP(A232,jul!A:H,8,0),0)</f>
        <v>0</v>
      </c>
      <c r="K232" s="70">
        <f t="shared" si="6"/>
        <v>0</v>
      </c>
      <c r="M232" s="1" t="e">
        <f>VLOOKUP(B232,Ref.!I:K,3,0)</f>
        <v>#N/A</v>
      </c>
      <c r="N232" s="1">
        <f t="shared" si="7"/>
        <v>0</v>
      </c>
    </row>
    <row r="233" spans="1:14" x14ac:dyDescent="0.25">
      <c r="A233"/>
      <c r="B233"/>
      <c r="C233"/>
      <c r="D233"/>
      <c r="E233"/>
      <c r="F233"/>
      <c r="G233"/>
      <c r="H233"/>
      <c r="J233" s="68">
        <f>IFERROR(VLOOKUP(A233,jul!A:H,8,0),0)</f>
        <v>0</v>
      </c>
      <c r="K233" s="70">
        <f t="shared" si="6"/>
        <v>0</v>
      </c>
      <c r="M233" s="1" t="e">
        <f>VLOOKUP(B233,Ref.!I:K,3,0)</f>
        <v>#N/A</v>
      </c>
      <c r="N233" s="1">
        <f t="shared" si="7"/>
        <v>0</v>
      </c>
    </row>
    <row r="234" spans="1:14" x14ac:dyDescent="0.25">
      <c r="A234"/>
      <c r="B234"/>
      <c r="C234"/>
      <c r="D234" s="108"/>
      <c r="E234" s="108"/>
      <c r="F234" s="108"/>
      <c r="G234" s="108"/>
      <c r="H234" s="108"/>
      <c r="J234" s="68">
        <f>IFERROR(VLOOKUP(A234,jul!A:H,8,0),0)</f>
        <v>0</v>
      </c>
      <c r="K234" s="70">
        <f t="shared" si="6"/>
        <v>0</v>
      </c>
      <c r="M234" s="1" t="e">
        <f>VLOOKUP(B234,Ref.!I:K,3,0)</f>
        <v>#N/A</v>
      </c>
      <c r="N234" s="1">
        <f t="shared" si="7"/>
        <v>0</v>
      </c>
    </row>
    <row r="235" spans="1:14" x14ac:dyDescent="0.25">
      <c r="A235"/>
      <c r="B235"/>
      <c r="C235"/>
      <c r="D235" s="108"/>
      <c r="E235" s="108"/>
      <c r="F235"/>
      <c r="G235" s="108"/>
      <c r="H235" s="108"/>
      <c r="J235" s="68">
        <f>IFERROR(VLOOKUP(A235,jul!A:H,8,0),0)</f>
        <v>0</v>
      </c>
      <c r="K235" s="70">
        <f t="shared" si="6"/>
        <v>0</v>
      </c>
      <c r="M235" s="1" t="e">
        <f>VLOOKUP(B235,Ref.!I:K,3,0)</f>
        <v>#N/A</v>
      </c>
      <c r="N235" s="1">
        <f t="shared" si="7"/>
        <v>0</v>
      </c>
    </row>
    <row r="236" spans="1:14" x14ac:dyDescent="0.25">
      <c r="A236"/>
      <c r="B236"/>
      <c r="C236"/>
      <c r="D236" s="108"/>
      <c r="E236" s="108"/>
      <c r="F236" s="108"/>
      <c r="G236" s="108"/>
      <c r="H236" s="108"/>
      <c r="J236" s="68">
        <f>IFERROR(VLOOKUP(A236,jul!A:H,8,0),0)</f>
        <v>0</v>
      </c>
      <c r="K236" s="70">
        <f t="shared" si="6"/>
        <v>0</v>
      </c>
      <c r="M236" s="1" t="e">
        <f>VLOOKUP(B236,Ref.!I:K,3,0)</f>
        <v>#N/A</v>
      </c>
      <c r="N236" s="1">
        <f t="shared" si="7"/>
        <v>0</v>
      </c>
    </row>
    <row r="237" spans="1:14" x14ac:dyDescent="0.25">
      <c r="A237"/>
      <c r="B237"/>
      <c r="C237"/>
      <c r="D237" s="108"/>
      <c r="E237" s="108"/>
      <c r="F237" s="108"/>
      <c r="G237" s="108"/>
      <c r="H237" s="108"/>
      <c r="J237" s="68">
        <f>IFERROR(VLOOKUP(A237,jul!A:H,8,0),0)</f>
        <v>0</v>
      </c>
      <c r="K237" s="70">
        <f t="shared" si="6"/>
        <v>0</v>
      </c>
      <c r="M237" s="1" t="e">
        <f>VLOOKUP(B237,Ref.!I:K,3,0)</f>
        <v>#N/A</v>
      </c>
      <c r="N237" s="1">
        <f t="shared" si="7"/>
        <v>0</v>
      </c>
    </row>
    <row r="238" spans="1:14" x14ac:dyDescent="0.25">
      <c r="A238"/>
      <c r="B238"/>
      <c r="C238"/>
      <c r="D238"/>
      <c r="E238"/>
      <c r="F238"/>
      <c r="G238"/>
      <c r="H238"/>
      <c r="J238" s="68">
        <f>IFERROR(VLOOKUP(A238,jul!A:H,8,0),0)</f>
        <v>0</v>
      </c>
      <c r="K238" s="70">
        <f t="shared" si="6"/>
        <v>0</v>
      </c>
      <c r="M238" s="1" t="e">
        <f>VLOOKUP(B238,Ref.!I:K,3,0)</f>
        <v>#N/A</v>
      </c>
      <c r="N238" s="1">
        <f t="shared" si="7"/>
        <v>0</v>
      </c>
    </row>
    <row r="239" spans="1:14" x14ac:dyDescent="0.25">
      <c r="A239"/>
      <c r="B239"/>
      <c r="C239"/>
      <c r="D239" s="108"/>
      <c r="E239"/>
      <c r="F239" s="108"/>
      <c r="G239" s="108"/>
      <c r="H239" s="108"/>
      <c r="J239" s="68">
        <f>IFERROR(VLOOKUP(A239,jul!A:H,8,0),0)</f>
        <v>0</v>
      </c>
      <c r="K239" s="70">
        <f t="shared" si="6"/>
        <v>0</v>
      </c>
      <c r="M239" s="1" t="e">
        <f>VLOOKUP(B239,Ref.!I:K,3,0)</f>
        <v>#N/A</v>
      </c>
      <c r="N239" s="1">
        <f t="shared" si="7"/>
        <v>0</v>
      </c>
    </row>
    <row r="240" spans="1:14" x14ac:dyDescent="0.25">
      <c r="A240"/>
      <c r="B240"/>
      <c r="C240"/>
      <c r="D240" s="108"/>
      <c r="E240" s="108"/>
      <c r="F240" s="108"/>
      <c r="G240"/>
      <c r="H240" s="108"/>
      <c r="J240" s="68">
        <f>IFERROR(VLOOKUP(A240,jul!A:H,8,0),0)</f>
        <v>0</v>
      </c>
      <c r="K240" s="70">
        <f t="shared" si="6"/>
        <v>0</v>
      </c>
      <c r="M240" s="1" t="e">
        <f>VLOOKUP(B240,Ref.!I:K,3,0)</f>
        <v>#N/A</v>
      </c>
      <c r="N240" s="1">
        <f t="shared" si="7"/>
        <v>0</v>
      </c>
    </row>
    <row r="241" spans="1:14" x14ac:dyDescent="0.25">
      <c r="A241"/>
      <c r="B241"/>
      <c r="C241"/>
      <c r="D241" s="108"/>
      <c r="E241" s="108"/>
      <c r="F241" s="108"/>
      <c r="G241" s="108"/>
      <c r="H241" s="108"/>
      <c r="J241" s="68">
        <f>IFERROR(VLOOKUP(A241,jul!A:H,8,0),0)</f>
        <v>0</v>
      </c>
      <c r="K241" s="70">
        <f t="shared" si="6"/>
        <v>0</v>
      </c>
      <c r="M241" s="1" t="e">
        <f>VLOOKUP(B241,Ref.!I:K,3,0)</f>
        <v>#N/A</v>
      </c>
      <c r="N241" s="1">
        <f t="shared" si="7"/>
        <v>0</v>
      </c>
    </row>
    <row r="242" spans="1:14" x14ac:dyDescent="0.25">
      <c r="A242"/>
      <c r="B242"/>
      <c r="C242"/>
      <c r="D242" s="108"/>
      <c r="E242"/>
      <c r="F242"/>
      <c r="G242"/>
      <c r="H242" s="108"/>
      <c r="J242" s="68">
        <f>IFERROR(VLOOKUP(A242,jul!A:H,8,0),0)</f>
        <v>0</v>
      </c>
      <c r="K242" s="70">
        <f t="shared" si="6"/>
        <v>0</v>
      </c>
      <c r="M242" s="1" t="e">
        <f>VLOOKUP(B242,Ref.!I:K,3,0)</f>
        <v>#N/A</v>
      </c>
      <c r="N242" s="1">
        <f t="shared" si="7"/>
        <v>0</v>
      </c>
    </row>
    <row r="243" spans="1:14" x14ac:dyDescent="0.25">
      <c r="A243"/>
      <c r="B243"/>
      <c r="C243"/>
      <c r="D243" s="108"/>
      <c r="E243"/>
      <c r="F243" s="108"/>
      <c r="G243" s="108"/>
      <c r="H243" s="108"/>
      <c r="J243" s="68">
        <f>IFERROR(VLOOKUP(A243,jul!A:H,8,0),0)</f>
        <v>0</v>
      </c>
      <c r="K243" s="70">
        <f t="shared" si="6"/>
        <v>0</v>
      </c>
      <c r="M243" s="1" t="e">
        <f>VLOOKUP(B243,Ref.!I:K,3,0)</f>
        <v>#N/A</v>
      </c>
      <c r="N243" s="1">
        <f t="shared" si="7"/>
        <v>0</v>
      </c>
    </row>
    <row r="244" spans="1:14" x14ac:dyDescent="0.25">
      <c r="A244"/>
      <c r="B244"/>
      <c r="C244"/>
      <c r="D244" s="108"/>
      <c r="E244"/>
      <c r="F244" s="108"/>
      <c r="G244" s="108"/>
      <c r="H244" s="108"/>
      <c r="J244" s="68">
        <f>IFERROR(VLOOKUP(A244,jul!A:H,8,0),0)</f>
        <v>0</v>
      </c>
      <c r="K244" s="70">
        <f t="shared" si="6"/>
        <v>0</v>
      </c>
      <c r="M244" s="1" t="e">
        <f>VLOOKUP(B244,Ref.!I:K,3,0)</f>
        <v>#N/A</v>
      </c>
      <c r="N244" s="1">
        <f t="shared" si="7"/>
        <v>0</v>
      </c>
    </row>
    <row r="245" spans="1:14" x14ac:dyDescent="0.25">
      <c r="A245"/>
      <c r="B245"/>
      <c r="C245"/>
      <c r="D245"/>
      <c r="E245"/>
      <c r="F245"/>
      <c r="G245"/>
      <c r="H245"/>
      <c r="J245" s="68">
        <f>IFERROR(VLOOKUP(A245,jul!A:H,8,0),0)</f>
        <v>0</v>
      </c>
      <c r="K245" s="70">
        <f t="shared" si="6"/>
        <v>0</v>
      </c>
      <c r="M245" s="1" t="e">
        <f>VLOOKUP(B245,Ref.!I:K,3,0)</f>
        <v>#N/A</v>
      </c>
      <c r="N245" s="1">
        <f t="shared" si="7"/>
        <v>0</v>
      </c>
    </row>
    <row r="246" spans="1:14" x14ac:dyDescent="0.25">
      <c r="A246"/>
      <c r="B246"/>
      <c r="C246"/>
      <c r="D246" s="108"/>
      <c r="E246"/>
      <c r="F246"/>
      <c r="G246"/>
      <c r="H246" s="108"/>
      <c r="J246" s="68">
        <f>IFERROR(VLOOKUP(A246,jul!A:H,8,0),0)</f>
        <v>0</v>
      </c>
      <c r="K246" s="70">
        <f t="shared" si="6"/>
        <v>0</v>
      </c>
      <c r="M246" s="1" t="e">
        <f>VLOOKUP(B246,Ref.!I:K,3,0)</f>
        <v>#N/A</v>
      </c>
      <c r="N246" s="1">
        <f t="shared" si="7"/>
        <v>0</v>
      </c>
    </row>
    <row r="247" spans="1:14" x14ac:dyDescent="0.25">
      <c r="A247"/>
      <c r="B247"/>
      <c r="C247"/>
      <c r="D247"/>
      <c r="E247"/>
      <c r="F247"/>
      <c r="G247"/>
      <c r="H247"/>
      <c r="J247" s="68">
        <f>IFERROR(VLOOKUP(A247,jul!A:H,8,0),0)</f>
        <v>0</v>
      </c>
      <c r="K247" s="70">
        <f t="shared" si="6"/>
        <v>0</v>
      </c>
      <c r="M247" s="1" t="e">
        <f>VLOOKUP(B247,Ref.!I:K,3,0)</f>
        <v>#N/A</v>
      </c>
      <c r="N247" s="1">
        <f t="shared" si="7"/>
        <v>0</v>
      </c>
    </row>
    <row r="248" spans="1:14" x14ac:dyDescent="0.25">
      <c r="A248"/>
      <c r="B248"/>
      <c r="C248"/>
      <c r="D248" s="108"/>
      <c r="E248"/>
      <c r="F248"/>
      <c r="G248"/>
      <c r="H248" s="108"/>
      <c r="J248" s="68">
        <f>IFERROR(VLOOKUP(A248,jul!A:H,8,0),0)</f>
        <v>0</v>
      </c>
      <c r="K248" s="70">
        <f t="shared" si="6"/>
        <v>0</v>
      </c>
      <c r="M248" s="1" t="e">
        <f>VLOOKUP(B248,Ref.!I:K,3,0)</f>
        <v>#N/A</v>
      </c>
      <c r="N248" s="1">
        <f t="shared" si="7"/>
        <v>0</v>
      </c>
    </row>
    <row r="249" spans="1:14" x14ac:dyDescent="0.25">
      <c r="A249"/>
      <c r="B249"/>
      <c r="C249"/>
      <c r="D249"/>
      <c r="E249"/>
      <c r="F249"/>
      <c r="G249"/>
      <c r="H249"/>
      <c r="J249" s="68">
        <f>IFERROR(VLOOKUP(A249,jul!A:H,8,0),0)</f>
        <v>0</v>
      </c>
      <c r="K249" s="70">
        <f t="shared" si="6"/>
        <v>0</v>
      </c>
      <c r="M249" s="1" t="e">
        <f>VLOOKUP(B249,Ref.!I:K,3,0)</f>
        <v>#N/A</v>
      </c>
      <c r="N249" s="1">
        <f t="shared" si="7"/>
        <v>0</v>
      </c>
    </row>
    <row r="250" spans="1:14" x14ac:dyDescent="0.25">
      <c r="A250"/>
      <c r="B250"/>
      <c r="C250"/>
      <c r="D250" s="108"/>
      <c r="E250" s="108"/>
      <c r="F250" s="108"/>
      <c r="G250" s="108"/>
      <c r="H250" s="108"/>
      <c r="J250" s="68">
        <f>IFERROR(VLOOKUP(A250,jul!A:H,8,0),0)</f>
        <v>0</v>
      </c>
      <c r="K250" s="70">
        <f t="shared" si="6"/>
        <v>0</v>
      </c>
      <c r="M250" s="1" t="e">
        <f>VLOOKUP(B250,Ref.!I:K,3,0)</f>
        <v>#N/A</v>
      </c>
      <c r="N250" s="1">
        <f t="shared" si="7"/>
        <v>0</v>
      </c>
    </row>
    <row r="251" spans="1:14" x14ac:dyDescent="0.25">
      <c r="A251"/>
      <c r="B251"/>
      <c r="C251"/>
      <c r="D251" s="108"/>
      <c r="E251" s="108"/>
      <c r="F251" s="108"/>
      <c r="G251" s="108"/>
      <c r="H251" s="108"/>
      <c r="J251" s="68">
        <f>IFERROR(VLOOKUP(A251,jul!A:H,8,0),0)</f>
        <v>0</v>
      </c>
      <c r="K251" s="70">
        <f t="shared" si="6"/>
        <v>0</v>
      </c>
      <c r="M251" s="1" t="e">
        <f>VLOOKUP(B251,Ref.!I:K,3,0)</f>
        <v>#N/A</v>
      </c>
      <c r="N251" s="1">
        <f t="shared" si="7"/>
        <v>0</v>
      </c>
    </row>
    <row r="252" spans="1:14" x14ac:dyDescent="0.25">
      <c r="A252"/>
      <c r="B252"/>
      <c r="C252"/>
      <c r="D252" s="108"/>
      <c r="E252" s="108"/>
      <c r="F252" s="108"/>
      <c r="G252" s="108"/>
      <c r="H252" s="108"/>
      <c r="J252" s="68">
        <f>IFERROR(VLOOKUP(A252,jul!A:H,8,0),0)</f>
        <v>0</v>
      </c>
      <c r="K252" s="70">
        <f t="shared" si="6"/>
        <v>0</v>
      </c>
      <c r="M252" s="1" t="e">
        <f>VLOOKUP(B252,Ref.!I:K,3,0)</f>
        <v>#N/A</v>
      </c>
      <c r="N252" s="1">
        <f t="shared" si="7"/>
        <v>0</v>
      </c>
    </row>
    <row r="253" spans="1:14" x14ac:dyDescent="0.25">
      <c r="A253"/>
      <c r="B253"/>
      <c r="C253"/>
      <c r="D253" s="108"/>
      <c r="E253"/>
      <c r="F253" s="108"/>
      <c r="G253" s="108"/>
      <c r="H253" s="108"/>
      <c r="J253" s="68">
        <f>IFERROR(VLOOKUP(A253,jul!A:H,8,0),0)</f>
        <v>0</v>
      </c>
      <c r="K253" s="70">
        <f t="shared" si="6"/>
        <v>0</v>
      </c>
      <c r="M253" s="1" t="e">
        <f>VLOOKUP(B253,Ref.!I:K,3,0)</f>
        <v>#N/A</v>
      </c>
      <c r="N253" s="1">
        <f t="shared" si="7"/>
        <v>0</v>
      </c>
    </row>
    <row r="254" spans="1:14" x14ac:dyDescent="0.25">
      <c r="A254"/>
      <c r="B254"/>
      <c r="C254"/>
      <c r="D254" s="108"/>
      <c r="E254"/>
      <c r="F254"/>
      <c r="G254"/>
      <c r="H254" s="108"/>
      <c r="J254" s="68">
        <f>IFERROR(VLOOKUP(A254,jul!A:H,8,0),0)</f>
        <v>0</v>
      </c>
      <c r="K254" s="70">
        <f t="shared" si="6"/>
        <v>0</v>
      </c>
      <c r="M254" s="1" t="e">
        <f>VLOOKUP(B254,Ref.!I:K,3,0)</f>
        <v>#N/A</v>
      </c>
      <c r="N254" s="1">
        <f t="shared" si="7"/>
        <v>0</v>
      </c>
    </row>
    <row r="255" spans="1:14" x14ac:dyDescent="0.25">
      <c r="A255"/>
      <c r="B255"/>
      <c r="C255"/>
      <c r="D255" s="108"/>
      <c r="E255"/>
      <c r="F255"/>
      <c r="G255"/>
      <c r="H255" s="108"/>
      <c r="J255" s="68">
        <f>IFERROR(VLOOKUP(A255,jul!A:H,8,0),0)</f>
        <v>0</v>
      </c>
      <c r="K255" s="70">
        <f t="shared" si="6"/>
        <v>0</v>
      </c>
      <c r="M255" s="1" t="e">
        <f>VLOOKUP(B255,Ref.!I:K,3,0)</f>
        <v>#N/A</v>
      </c>
      <c r="N255" s="1">
        <f t="shared" si="7"/>
        <v>0</v>
      </c>
    </row>
    <row r="256" spans="1:14" x14ac:dyDescent="0.25">
      <c r="A256"/>
      <c r="B256"/>
      <c r="C256"/>
      <c r="D256" s="108"/>
      <c r="E256"/>
      <c r="F256"/>
      <c r="G256"/>
      <c r="H256" s="108"/>
      <c r="J256" s="68">
        <f>IFERROR(VLOOKUP(A256,jul!A:H,8,0),0)</f>
        <v>0</v>
      </c>
      <c r="K256" s="70">
        <f t="shared" si="6"/>
        <v>0</v>
      </c>
      <c r="M256" s="1" t="e">
        <f>VLOOKUP(B256,Ref.!I:K,3,0)</f>
        <v>#N/A</v>
      </c>
      <c r="N256" s="1">
        <f t="shared" si="7"/>
        <v>0</v>
      </c>
    </row>
    <row r="257" spans="1:14" x14ac:dyDescent="0.25">
      <c r="A257"/>
      <c r="B257"/>
      <c r="C257"/>
      <c r="D257" s="108"/>
      <c r="E257" s="108"/>
      <c r="F257" s="108"/>
      <c r="G257" s="108"/>
      <c r="H257" s="108"/>
      <c r="J257" s="68">
        <f>IFERROR(VLOOKUP(A257,jul!A:H,8,0),0)</f>
        <v>0</v>
      </c>
      <c r="K257" s="70">
        <f t="shared" si="6"/>
        <v>0</v>
      </c>
      <c r="M257" s="1" t="e">
        <f>VLOOKUP(B257,Ref.!I:K,3,0)</f>
        <v>#N/A</v>
      </c>
      <c r="N257" s="1">
        <f t="shared" si="7"/>
        <v>0</v>
      </c>
    </row>
    <row r="258" spans="1:14" x14ac:dyDescent="0.25">
      <c r="A258"/>
      <c r="B258"/>
      <c r="C258"/>
      <c r="D258" s="108"/>
      <c r="E258" s="108"/>
      <c r="F258" s="108"/>
      <c r="G258" s="108"/>
      <c r="H258" s="108"/>
      <c r="J258" s="68">
        <f>IFERROR(VLOOKUP(A258,jul!A:H,8,0),0)</f>
        <v>0</v>
      </c>
      <c r="K258" s="70">
        <f t="shared" ref="K258:K276" si="8">D258-J258</f>
        <v>0</v>
      </c>
      <c r="M258" s="1" t="e">
        <f>VLOOKUP(B258,Ref.!I:K,3,0)</f>
        <v>#N/A</v>
      </c>
      <c r="N258" s="1">
        <f t="shared" si="7"/>
        <v>0</v>
      </c>
    </row>
    <row r="259" spans="1:14" x14ac:dyDescent="0.25">
      <c r="A259"/>
      <c r="B259"/>
      <c r="C259"/>
      <c r="D259" s="108"/>
      <c r="E259" s="108"/>
      <c r="F259" s="108"/>
      <c r="G259" s="108"/>
      <c r="H259" s="108"/>
      <c r="J259" s="68">
        <f>IFERROR(VLOOKUP(A259,jul!A:H,8,0),0)</f>
        <v>0</v>
      </c>
      <c r="K259" s="70">
        <f t="shared" si="8"/>
        <v>0</v>
      </c>
      <c r="M259" s="1" t="e">
        <f>VLOOKUP(B259,Ref.!I:K,3,0)</f>
        <v>#N/A</v>
      </c>
      <c r="N259" s="1">
        <f t="shared" ref="N259:N319" si="9">LEN(A259)</f>
        <v>0</v>
      </c>
    </row>
    <row r="260" spans="1:14" x14ac:dyDescent="0.25">
      <c r="A260"/>
      <c r="B260"/>
      <c r="C260"/>
      <c r="D260" s="108"/>
      <c r="E260" s="108"/>
      <c r="F260" s="108"/>
      <c r="G260" s="108"/>
      <c r="H260" s="108"/>
      <c r="J260" s="68">
        <f>IFERROR(VLOOKUP(A260,jul!A:H,8,0),0)</f>
        <v>0</v>
      </c>
      <c r="K260" s="70">
        <f t="shared" si="8"/>
        <v>0</v>
      </c>
      <c r="M260" s="1" t="e">
        <f>VLOOKUP(B260,Ref.!I:K,3,0)</f>
        <v>#N/A</v>
      </c>
      <c r="N260" s="1">
        <f t="shared" si="9"/>
        <v>0</v>
      </c>
    </row>
    <row r="261" spans="1:14" x14ac:dyDescent="0.25">
      <c r="A261"/>
      <c r="B261"/>
      <c r="C261"/>
      <c r="D261"/>
      <c r="E261"/>
      <c r="F261" s="108"/>
      <c r="G261"/>
      <c r="H261" s="108"/>
      <c r="J261" s="68">
        <f>IFERROR(VLOOKUP(A261,jul!A:H,8,0),0)</f>
        <v>0</v>
      </c>
      <c r="K261" s="70">
        <f t="shared" si="8"/>
        <v>0</v>
      </c>
      <c r="M261" s="1" t="e">
        <f>VLOOKUP(B261,Ref.!I:K,3,0)</f>
        <v>#N/A</v>
      </c>
      <c r="N261" s="1">
        <f t="shared" si="9"/>
        <v>0</v>
      </c>
    </row>
    <row r="262" spans="1:14" x14ac:dyDescent="0.25">
      <c r="A262"/>
      <c r="B262"/>
      <c r="C262"/>
      <c r="D262" s="108"/>
      <c r="E262"/>
      <c r="F262"/>
      <c r="G262"/>
      <c r="H262" s="108"/>
      <c r="J262" s="68">
        <f>IFERROR(VLOOKUP(A262,jul!A:H,8,0),0)</f>
        <v>0</v>
      </c>
      <c r="K262" s="70">
        <f t="shared" si="8"/>
        <v>0</v>
      </c>
      <c r="M262" s="1" t="e">
        <f>VLOOKUP(B262,Ref.!I:K,3,0)</f>
        <v>#N/A</v>
      </c>
      <c r="N262" s="1">
        <f t="shared" si="9"/>
        <v>0</v>
      </c>
    </row>
    <row r="263" spans="1:14" x14ac:dyDescent="0.25">
      <c r="A263"/>
      <c r="B263"/>
      <c r="C263"/>
      <c r="D263" s="108"/>
      <c r="E263" s="108"/>
      <c r="F263" s="108"/>
      <c r="G263" s="108"/>
      <c r="H263" s="108"/>
      <c r="J263" s="68">
        <f>IFERROR(VLOOKUP(A263,jul!A:H,8,0),0)</f>
        <v>0</v>
      </c>
      <c r="K263" s="70">
        <f t="shared" si="8"/>
        <v>0</v>
      </c>
      <c r="M263" s="1" t="e">
        <f>VLOOKUP(B263,Ref.!I:K,3,0)</f>
        <v>#N/A</v>
      </c>
      <c r="N263" s="1">
        <f t="shared" si="9"/>
        <v>0</v>
      </c>
    </row>
    <row r="264" spans="1:14" x14ac:dyDescent="0.25">
      <c r="A264"/>
      <c r="B264"/>
      <c r="C264"/>
      <c r="D264" s="108"/>
      <c r="E264" s="108"/>
      <c r="F264" s="108"/>
      <c r="G264" s="108"/>
      <c r="H264" s="108"/>
      <c r="J264" s="68">
        <f>IFERROR(VLOOKUP(A264,jul!A:H,8,0),0)</f>
        <v>0</v>
      </c>
      <c r="K264" s="70">
        <f t="shared" si="8"/>
        <v>0</v>
      </c>
      <c r="M264" s="1" t="e">
        <f>VLOOKUP(B264,Ref.!I:K,3,0)</f>
        <v>#N/A</v>
      </c>
      <c r="N264" s="1">
        <f t="shared" si="9"/>
        <v>0</v>
      </c>
    </row>
    <row r="265" spans="1:14" x14ac:dyDescent="0.25">
      <c r="A265"/>
      <c r="B265"/>
      <c r="C265"/>
      <c r="D265" s="108"/>
      <c r="E265" s="108"/>
      <c r="F265" s="108"/>
      <c r="G265" s="108"/>
      <c r="H265" s="108"/>
      <c r="J265" s="68">
        <f>IFERROR(VLOOKUP(A265,jul!A:H,8,0),0)</f>
        <v>0</v>
      </c>
      <c r="K265" s="70">
        <f t="shared" si="8"/>
        <v>0</v>
      </c>
      <c r="M265" s="1" t="e">
        <f>VLOOKUP(B265,Ref.!I:K,3,0)</f>
        <v>#N/A</v>
      </c>
      <c r="N265" s="1">
        <f t="shared" si="9"/>
        <v>0</v>
      </c>
    </row>
    <row r="266" spans="1:14" x14ac:dyDescent="0.25">
      <c r="A266"/>
      <c r="B266"/>
      <c r="C266"/>
      <c r="D266" s="108"/>
      <c r="E266"/>
      <c r="F266"/>
      <c r="G266"/>
      <c r="H266" s="108"/>
      <c r="J266" s="68">
        <f>IFERROR(VLOOKUP(A266,jul!A:H,8,0),0)</f>
        <v>0</v>
      </c>
      <c r="K266" s="70">
        <f t="shared" si="8"/>
        <v>0</v>
      </c>
      <c r="M266" s="1" t="e">
        <f>VLOOKUP(B266,Ref.!I:K,3,0)</f>
        <v>#N/A</v>
      </c>
      <c r="N266" s="1">
        <f t="shared" si="9"/>
        <v>0</v>
      </c>
    </row>
    <row r="267" spans="1:14" x14ac:dyDescent="0.25">
      <c r="A267"/>
      <c r="B267"/>
      <c r="C267"/>
      <c r="D267" s="108"/>
      <c r="E267"/>
      <c r="F267"/>
      <c r="G267"/>
      <c r="H267" s="108"/>
      <c r="J267" s="68">
        <f>IFERROR(VLOOKUP(A267,jul!A:H,8,0),0)</f>
        <v>0</v>
      </c>
      <c r="K267" s="70">
        <f t="shared" si="8"/>
        <v>0</v>
      </c>
      <c r="M267" s="1" t="e">
        <f>VLOOKUP(B267,Ref.!I:K,3,0)</f>
        <v>#N/A</v>
      </c>
      <c r="N267" s="1">
        <f t="shared" si="9"/>
        <v>0</v>
      </c>
    </row>
    <row r="268" spans="1:14" x14ac:dyDescent="0.25">
      <c r="A268"/>
      <c r="B268"/>
      <c r="C268"/>
      <c r="D268" s="108"/>
      <c r="E268"/>
      <c r="F268"/>
      <c r="G268"/>
      <c r="H268" s="108"/>
      <c r="J268" s="68">
        <f>IFERROR(VLOOKUP(A268,jul!A:H,8,0),0)</f>
        <v>0</v>
      </c>
      <c r="K268" s="70">
        <f t="shared" si="8"/>
        <v>0</v>
      </c>
      <c r="M268" s="1" t="e">
        <f>VLOOKUP(B268,Ref.!I:K,3,0)</f>
        <v>#N/A</v>
      </c>
      <c r="N268" s="1">
        <f t="shared" si="9"/>
        <v>0</v>
      </c>
    </row>
    <row r="269" spans="1:14" x14ac:dyDescent="0.25">
      <c r="A269"/>
      <c r="B269"/>
      <c r="C269"/>
      <c r="D269" s="108"/>
      <c r="E269"/>
      <c r="F269"/>
      <c r="G269"/>
      <c r="H269" s="108"/>
      <c r="J269" s="68">
        <f>IFERROR(VLOOKUP(A269,jul!A:H,8,0),0)</f>
        <v>0</v>
      </c>
      <c r="K269" s="70">
        <f t="shared" si="8"/>
        <v>0</v>
      </c>
      <c r="M269" s="1" t="e">
        <f>VLOOKUP(B269,Ref.!I:K,3,0)</f>
        <v>#N/A</v>
      </c>
      <c r="N269" s="1">
        <f t="shared" si="9"/>
        <v>0</v>
      </c>
    </row>
    <row r="270" spans="1:14" x14ac:dyDescent="0.25">
      <c r="A270"/>
      <c r="B270"/>
      <c r="C270"/>
      <c r="D270" s="108"/>
      <c r="E270" s="108"/>
      <c r="F270" s="108"/>
      <c r="G270" s="108"/>
      <c r="H270" s="108"/>
      <c r="J270" s="68">
        <f>IFERROR(VLOOKUP(A270,jul!A:H,8,0),0)</f>
        <v>0</v>
      </c>
      <c r="K270" s="70">
        <f t="shared" si="8"/>
        <v>0</v>
      </c>
      <c r="M270" s="1" t="e">
        <f>VLOOKUP(B270,Ref.!I:K,3,0)</f>
        <v>#N/A</v>
      </c>
      <c r="N270" s="1">
        <f t="shared" si="9"/>
        <v>0</v>
      </c>
    </row>
    <row r="271" spans="1:14" x14ac:dyDescent="0.25">
      <c r="A271"/>
      <c r="B271"/>
      <c r="C271"/>
      <c r="D271" s="108"/>
      <c r="E271"/>
      <c r="F271" s="108"/>
      <c r="G271" s="108"/>
      <c r="H271" s="108"/>
      <c r="J271" s="68">
        <f>IFERROR(VLOOKUP(A271,jul!A:H,8,0),0)</f>
        <v>0</v>
      </c>
      <c r="K271" s="70">
        <f t="shared" si="8"/>
        <v>0</v>
      </c>
      <c r="M271" s="1" t="e">
        <f>VLOOKUP(B271,Ref.!I:K,3,0)</f>
        <v>#N/A</v>
      </c>
      <c r="N271" s="1">
        <f t="shared" si="9"/>
        <v>0</v>
      </c>
    </row>
    <row r="272" spans="1:14" x14ac:dyDescent="0.25">
      <c r="A272"/>
      <c r="B272"/>
      <c r="C272"/>
      <c r="D272" s="108"/>
      <c r="E272"/>
      <c r="F272" s="108"/>
      <c r="G272" s="108"/>
      <c r="H272" s="108"/>
      <c r="J272" s="68">
        <f>IFERROR(VLOOKUP(A272,jul!A:H,8,0),0)</f>
        <v>0</v>
      </c>
      <c r="K272" s="70">
        <f t="shared" si="8"/>
        <v>0</v>
      </c>
      <c r="M272" s="1" t="e">
        <f>VLOOKUP(B272,Ref.!I:K,3,0)</f>
        <v>#N/A</v>
      </c>
      <c r="N272" s="1">
        <f t="shared" si="9"/>
        <v>0</v>
      </c>
    </row>
    <row r="273" spans="1:14" x14ac:dyDescent="0.25">
      <c r="A273"/>
      <c r="B273"/>
      <c r="C273"/>
      <c r="D273" s="108"/>
      <c r="E273"/>
      <c r="F273"/>
      <c r="G273"/>
      <c r="H273" s="108"/>
      <c r="J273" s="68">
        <f>IFERROR(VLOOKUP(A273,jul!A:H,8,0),0)</f>
        <v>0</v>
      </c>
      <c r="K273" s="70">
        <f t="shared" si="8"/>
        <v>0</v>
      </c>
      <c r="M273" s="1" t="e">
        <f>VLOOKUP(B273,Ref.!I:K,3,0)</f>
        <v>#N/A</v>
      </c>
      <c r="N273" s="1">
        <f t="shared" si="9"/>
        <v>0</v>
      </c>
    </row>
    <row r="274" spans="1:14" x14ac:dyDescent="0.25">
      <c r="A274"/>
      <c r="B274"/>
      <c r="C274"/>
      <c r="D274" s="108"/>
      <c r="E274"/>
      <c r="F274"/>
      <c r="G274"/>
      <c r="H274" s="108"/>
      <c r="J274" s="68">
        <f>IFERROR(VLOOKUP(A274,jul!A:H,8,0),0)</f>
        <v>0</v>
      </c>
      <c r="K274" s="70">
        <f t="shared" si="8"/>
        <v>0</v>
      </c>
      <c r="M274" s="1" t="e">
        <f>VLOOKUP(B274,Ref.!I:K,3,0)</f>
        <v>#N/A</v>
      </c>
      <c r="N274" s="1">
        <f t="shared" si="9"/>
        <v>0</v>
      </c>
    </row>
    <row r="275" spans="1:14" x14ac:dyDescent="0.25">
      <c r="A275"/>
      <c r="B275"/>
      <c r="C275"/>
      <c r="D275"/>
      <c r="E275"/>
      <c r="F275"/>
      <c r="G275"/>
      <c r="H275"/>
      <c r="J275" s="68">
        <f>IFERROR(VLOOKUP(A275,jul!A:H,8,0),0)</f>
        <v>0</v>
      </c>
      <c r="K275" s="70">
        <f t="shared" si="8"/>
        <v>0</v>
      </c>
      <c r="M275" s="1" t="e">
        <f>VLOOKUP(B275,Ref.!I:K,3,0)</f>
        <v>#N/A</v>
      </c>
      <c r="N275" s="1">
        <f t="shared" si="9"/>
        <v>0</v>
      </c>
    </row>
    <row r="276" spans="1:14" x14ac:dyDescent="0.25">
      <c r="A276"/>
      <c r="B276"/>
      <c r="C276"/>
      <c r="D276" s="108"/>
      <c r="E276"/>
      <c r="F276" s="108"/>
      <c r="G276" s="108"/>
      <c r="H276" s="108"/>
      <c r="J276" s="68">
        <f>IFERROR(VLOOKUP(A276,jul!A:H,8,0),0)</f>
        <v>0</v>
      </c>
      <c r="K276" s="70">
        <f t="shared" si="8"/>
        <v>0</v>
      </c>
      <c r="M276" s="1" t="e">
        <f>VLOOKUP(B276,Ref.!I:K,3,0)</f>
        <v>#N/A</v>
      </c>
      <c r="N276" s="1">
        <f t="shared" si="9"/>
        <v>0</v>
      </c>
    </row>
    <row r="277" spans="1:14" x14ac:dyDescent="0.25">
      <c r="A277"/>
      <c r="B277"/>
      <c r="C277"/>
      <c r="D277" s="108"/>
      <c r="E277"/>
      <c r="F277" s="108"/>
      <c r="G277" s="108"/>
      <c r="H277" s="108"/>
      <c r="J277" s="68">
        <f>IFERROR(VLOOKUP(A277,jul!A:H,8,0),0)</f>
        <v>0</v>
      </c>
      <c r="K277" s="70">
        <f t="shared" ref="K277:K319" si="10">D277-J277</f>
        <v>0</v>
      </c>
      <c r="M277" s="1" t="e">
        <f>VLOOKUP(B277,Ref.!I:K,3,0)</f>
        <v>#N/A</v>
      </c>
      <c r="N277" s="1">
        <f t="shared" si="9"/>
        <v>0</v>
      </c>
    </row>
    <row r="278" spans="1:14" x14ac:dyDescent="0.25">
      <c r="A278"/>
      <c r="B278"/>
      <c r="C278"/>
      <c r="D278" s="108"/>
      <c r="E278" s="108"/>
      <c r="F278" s="108"/>
      <c r="G278" s="108"/>
      <c r="H278" s="108"/>
      <c r="J278" s="68">
        <f>IFERROR(VLOOKUP(A278,jul!A:H,8,0),0)</f>
        <v>0</v>
      </c>
      <c r="K278" s="70">
        <f t="shared" si="10"/>
        <v>0</v>
      </c>
      <c r="M278" s="1" t="e">
        <f>VLOOKUP(B278,Ref.!I:K,3,0)</f>
        <v>#N/A</v>
      </c>
      <c r="N278" s="1">
        <f t="shared" si="9"/>
        <v>0</v>
      </c>
    </row>
    <row r="279" spans="1:14" x14ac:dyDescent="0.25">
      <c r="A279"/>
      <c r="B279"/>
      <c r="C279"/>
      <c r="D279" s="108"/>
      <c r="E279" s="108"/>
      <c r="F279" s="108"/>
      <c r="G279" s="108"/>
      <c r="H279" s="108"/>
      <c r="J279" s="68">
        <f>IFERROR(VLOOKUP(A279,jul!A:H,8,0),0)</f>
        <v>0</v>
      </c>
      <c r="K279" s="70">
        <f t="shared" si="10"/>
        <v>0</v>
      </c>
      <c r="M279" s="1" t="e">
        <f>VLOOKUP(B279,Ref.!I:K,3,0)</f>
        <v>#N/A</v>
      </c>
      <c r="N279" s="1">
        <f t="shared" si="9"/>
        <v>0</v>
      </c>
    </row>
    <row r="280" spans="1:14" x14ac:dyDescent="0.25">
      <c r="A280"/>
      <c r="B280"/>
      <c r="C280"/>
      <c r="D280" s="108"/>
      <c r="E280" s="108"/>
      <c r="F280" s="108"/>
      <c r="G280" s="108"/>
      <c r="H280" s="108"/>
      <c r="J280" s="68">
        <f>IFERROR(VLOOKUP(A280,jul!A:H,8,0),0)</f>
        <v>0</v>
      </c>
      <c r="K280" s="70">
        <f t="shared" si="10"/>
        <v>0</v>
      </c>
      <c r="M280" s="1" t="e">
        <f>VLOOKUP(B280,Ref.!I:K,3,0)</f>
        <v>#N/A</v>
      </c>
      <c r="N280" s="1">
        <f t="shared" si="9"/>
        <v>0</v>
      </c>
    </row>
    <row r="281" spans="1:14" x14ac:dyDescent="0.25">
      <c r="A281"/>
      <c r="B281"/>
      <c r="C281"/>
      <c r="D281" s="108"/>
      <c r="E281" s="108"/>
      <c r="F281"/>
      <c r="G281" s="108"/>
      <c r="H281" s="108"/>
      <c r="J281" s="68">
        <f>IFERROR(VLOOKUP(A281,jul!A:H,8,0),0)</f>
        <v>0</v>
      </c>
      <c r="K281" s="70">
        <f t="shared" si="10"/>
        <v>0</v>
      </c>
      <c r="M281" s="1" t="e">
        <f>VLOOKUP(B281,Ref.!I:K,3,0)</f>
        <v>#N/A</v>
      </c>
      <c r="N281" s="1">
        <f t="shared" si="9"/>
        <v>0</v>
      </c>
    </row>
    <row r="282" spans="1:14" x14ac:dyDescent="0.25">
      <c r="A282"/>
      <c r="B282"/>
      <c r="C282"/>
      <c r="D282" s="108"/>
      <c r="E282" s="108"/>
      <c r="F282"/>
      <c r="G282" s="108"/>
      <c r="H282" s="108"/>
      <c r="J282" s="68">
        <f>IFERROR(VLOOKUP(A282,jul!A:H,8,0),0)</f>
        <v>0</v>
      </c>
      <c r="K282" s="70">
        <f t="shared" si="10"/>
        <v>0</v>
      </c>
      <c r="M282" s="1" t="e">
        <f>VLOOKUP(B282,Ref.!I:K,3,0)</f>
        <v>#N/A</v>
      </c>
      <c r="N282" s="1">
        <f t="shared" si="9"/>
        <v>0</v>
      </c>
    </row>
    <row r="283" spans="1:14" x14ac:dyDescent="0.25">
      <c r="A283"/>
      <c r="B283"/>
      <c r="C283"/>
      <c r="D283" s="108"/>
      <c r="E283" s="108"/>
      <c r="F283" s="108"/>
      <c r="G283" s="108"/>
      <c r="H283" s="108"/>
      <c r="J283" s="68">
        <f>IFERROR(VLOOKUP(A283,jul!A:H,8,0),0)</f>
        <v>0</v>
      </c>
      <c r="K283" s="70">
        <f t="shared" si="10"/>
        <v>0</v>
      </c>
      <c r="M283" s="1" t="e">
        <f>VLOOKUP(B283,Ref.!I:K,3,0)</f>
        <v>#N/A</v>
      </c>
      <c r="N283" s="1">
        <f t="shared" si="9"/>
        <v>0</v>
      </c>
    </row>
    <row r="284" spans="1:14" x14ac:dyDescent="0.25">
      <c r="A284"/>
      <c r="B284"/>
      <c r="C284"/>
      <c r="D284"/>
      <c r="E284" s="108"/>
      <c r="F284" s="108"/>
      <c r="G284"/>
      <c r="H284"/>
      <c r="J284" s="68">
        <f>IFERROR(VLOOKUP(A284,jul!A:H,8,0),0)</f>
        <v>0</v>
      </c>
      <c r="K284" s="70">
        <f t="shared" si="10"/>
        <v>0</v>
      </c>
      <c r="M284" s="1" t="e">
        <f>VLOOKUP(B284,Ref.!I:K,3,0)</f>
        <v>#N/A</v>
      </c>
      <c r="N284" s="1">
        <f t="shared" si="9"/>
        <v>0</v>
      </c>
    </row>
    <row r="285" spans="1:14" x14ac:dyDescent="0.25">
      <c r="A285"/>
      <c r="B285"/>
      <c r="C285"/>
      <c r="D285" s="108"/>
      <c r="E285" s="108"/>
      <c r="F285" s="108"/>
      <c r="G285" s="108"/>
      <c r="H285" s="108"/>
      <c r="J285" s="68">
        <f>IFERROR(VLOOKUP(A285,jul!A:H,8,0),0)</f>
        <v>0</v>
      </c>
      <c r="K285" s="70">
        <f t="shared" si="10"/>
        <v>0</v>
      </c>
      <c r="M285" s="1" t="e">
        <f>VLOOKUP(B285,Ref.!I:K,3,0)</f>
        <v>#N/A</v>
      </c>
      <c r="N285" s="1">
        <f t="shared" si="9"/>
        <v>0</v>
      </c>
    </row>
    <row r="286" spans="1:14" x14ac:dyDescent="0.25">
      <c r="A286"/>
      <c r="B286"/>
      <c r="C286"/>
      <c r="D286" s="108"/>
      <c r="E286"/>
      <c r="F286"/>
      <c r="G286"/>
      <c r="H286" s="108"/>
      <c r="J286" s="68">
        <f>IFERROR(VLOOKUP(A286,jul!A:H,8,0),0)</f>
        <v>0</v>
      </c>
      <c r="K286" s="70">
        <f t="shared" si="10"/>
        <v>0</v>
      </c>
      <c r="M286" s="1" t="e">
        <f>VLOOKUP(B286,Ref.!I:K,3,0)</f>
        <v>#N/A</v>
      </c>
      <c r="N286" s="1">
        <f t="shared" si="9"/>
        <v>0</v>
      </c>
    </row>
    <row r="287" spans="1:14" x14ac:dyDescent="0.25">
      <c r="A287"/>
      <c r="B287"/>
      <c r="C287"/>
      <c r="D287" s="108"/>
      <c r="E287" s="108"/>
      <c r="F287"/>
      <c r="G287" s="108"/>
      <c r="H287" s="108"/>
      <c r="J287" s="68">
        <f>IFERROR(VLOOKUP(A287,jul!A:H,8,0),0)</f>
        <v>0</v>
      </c>
      <c r="K287" s="70">
        <f t="shared" si="10"/>
        <v>0</v>
      </c>
      <c r="M287" s="1" t="e">
        <f>VLOOKUP(B287,Ref.!I:K,3,0)</f>
        <v>#N/A</v>
      </c>
      <c r="N287" s="1">
        <f t="shared" si="9"/>
        <v>0</v>
      </c>
    </row>
    <row r="288" spans="1:14" x14ac:dyDescent="0.25">
      <c r="A288"/>
      <c r="B288"/>
      <c r="C288"/>
      <c r="D288"/>
      <c r="E288"/>
      <c r="F288"/>
      <c r="G288"/>
      <c r="H288"/>
      <c r="J288" s="68">
        <f>IFERROR(VLOOKUP(A288,jul!A:H,8,0),0)</f>
        <v>0</v>
      </c>
      <c r="K288" s="70">
        <f t="shared" si="10"/>
        <v>0</v>
      </c>
      <c r="M288" s="1" t="e">
        <f>VLOOKUP(B288,Ref.!I:K,3,0)</f>
        <v>#N/A</v>
      </c>
      <c r="N288" s="1">
        <f t="shared" si="9"/>
        <v>0</v>
      </c>
    </row>
    <row r="289" spans="1:14" x14ac:dyDescent="0.25">
      <c r="A289"/>
      <c r="B289"/>
      <c r="C289"/>
      <c r="D289" s="108"/>
      <c r="E289" s="108"/>
      <c r="F289"/>
      <c r="G289" s="108"/>
      <c r="H289" s="108"/>
      <c r="J289" s="68">
        <f>IFERROR(VLOOKUP(A289,jul!A:H,8,0),0)</f>
        <v>0</v>
      </c>
      <c r="K289" s="70">
        <f t="shared" si="10"/>
        <v>0</v>
      </c>
      <c r="M289" s="1" t="e">
        <f>VLOOKUP(B289,Ref.!I:K,3,0)</f>
        <v>#N/A</v>
      </c>
      <c r="N289" s="1">
        <f t="shared" si="9"/>
        <v>0</v>
      </c>
    </row>
    <row r="290" spans="1:14" x14ac:dyDescent="0.25">
      <c r="A290"/>
      <c r="B290"/>
      <c r="C290"/>
      <c r="D290" s="108"/>
      <c r="E290" s="108"/>
      <c r="F290"/>
      <c r="G290" s="108"/>
      <c r="H290" s="108"/>
      <c r="J290" s="68">
        <f>IFERROR(VLOOKUP(A290,jul!A:H,8,0),0)</f>
        <v>0</v>
      </c>
      <c r="K290" s="70">
        <f t="shared" si="10"/>
        <v>0</v>
      </c>
      <c r="M290" s="1" t="e">
        <f>VLOOKUP(B290,Ref.!I:K,3,0)</f>
        <v>#N/A</v>
      </c>
      <c r="N290" s="1">
        <f t="shared" si="9"/>
        <v>0</v>
      </c>
    </row>
    <row r="291" spans="1:14" x14ac:dyDescent="0.25">
      <c r="A291"/>
      <c r="B291"/>
      <c r="C291"/>
      <c r="D291" s="108"/>
      <c r="E291" s="108"/>
      <c r="F291"/>
      <c r="G291" s="108"/>
      <c r="H291" s="108"/>
      <c r="J291" s="68">
        <f>IFERROR(VLOOKUP(A291,jul!A:H,8,0),0)</f>
        <v>0</v>
      </c>
      <c r="K291" s="70">
        <f t="shared" si="10"/>
        <v>0</v>
      </c>
      <c r="M291" s="1" t="e">
        <f>VLOOKUP(B291,Ref.!I:K,3,0)</f>
        <v>#N/A</v>
      </c>
      <c r="N291" s="1">
        <f t="shared" si="9"/>
        <v>0</v>
      </c>
    </row>
    <row r="292" spans="1:14" x14ac:dyDescent="0.25">
      <c r="A292"/>
      <c r="B292"/>
      <c r="C292"/>
      <c r="D292" s="108"/>
      <c r="E292"/>
      <c r="F292"/>
      <c r="G292"/>
      <c r="H292" s="108"/>
      <c r="J292" s="68">
        <f>IFERROR(VLOOKUP(A292,jul!A:H,8,0),0)</f>
        <v>0</v>
      </c>
      <c r="K292" s="70">
        <f t="shared" si="10"/>
        <v>0</v>
      </c>
      <c r="M292" s="1" t="e">
        <f>VLOOKUP(B292,Ref.!I:K,3,0)</f>
        <v>#N/A</v>
      </c>
      <c r="N292" s="1">
        <f t="shared" si="9"/>
        <v>0</v>
      </c>
    </row>
    <row r="293" spans="1:14" x14ac:dyDescent="0.25">
      <c r="A293"/>
      <c r="B293"/>
      <c r="C293"/>
      <c r="D293" s="108"/>
      <c r="E293"/>
      <c r="F293"/>
      <c r="G293"/>
      <c r="H293" s="108"/>
      <c r="J293" s="68">
        <f>IFERROR(VLOOKUP(A293,jul!A:H,8,0),0)</f>
        <v>0</v>
      </c>
      <c r="K293" s="70">
        <f t="shared" si="10"/>
        <v>0</v>
      </c>
      <c r="M293" s="1" t="e">
        <f>VLOOKUP(B293,Ref.!I:K,3,0)</f>
        <v>#N/A</v>
      </c>
      <c r="N293" s="1">
        <f t="shared" si="9"/>
        <v>0</v>
      </c>
    </row>
    <row r="294" spans="1:14" x14ac:dyDescent="0.25">
      <c r="A294"/>
      <c r="B294"/>
      <c r="C294"/>
      <c r="D294" s="108"/>
      <c r="E294"/>
      <c r="F294"/>
      <c r="G294"/>
      <c r="H294" s="108"/>
      <c r="J294" s="68">
        <f>IFERROR(VLOOKUP(A294,jul!A:H,8,0),0)</f>
        <v>0</v>
      </c>
      <c r="K294" s="70">
        <f t="shared" si="10"/>
        <v>0</v>
      </c>
      <c r="M294" s="1" t="e">
        <f>VLOOKUP(B294,Ref.!I:K,3,0)</f>
        <v>#N/A</v>
      </c>
      <c r="N294" s="1">
        <f t="shared" si="9"/>
        <v>0</v>
      </c>
    </row>
    <row r="295" spans="1:14" x14ac:dyDescent="0.25">
      <c r="A295"/>
      <c r="B295"/>
      <c r="C295"/>
      <c r="D295"/>
      <c r="E295"/>
      <c r="F295"/>
      <c r="G295"/>
      <c r="H295"/>
      <c r="J295" s="68">
        <f>IFERROR(VLOOKUP(A295,jul!A:H,8,0),0)</f>
        <v>0</v>
      </c>
      <c r="K295" s="70">
        <f t="shared" si="10"/>
        <v>0</v>
      </c>
      <c r="M295" s="1" t="e">
        <f>VLOOKUP(B295,Ref.!I:K,3,0)</f>
        <v>#N/A</v>
      </c>
      <c r="N295" s="1">
        <f t="shared" si="9"/>
        <v>0</v>
      </c>
    </row>
    <row r="296" spans="1:14" x14ac:dyDescent="0.25">
      <c r="A296"/>
      <c r="B296"/>
      <c r="C296"/>
      <c r="D296" s="108"/>
      <c r="E296" s="108"/>
      <c r="F296"/>
      <c r="G296" s="108"/>
      <c r="H296" s="108"/>
      <c r="J296" s="68">
        <f>IFERROR(VLOOKUP(A296,jul!A:H,8,0),0)</f>
        <v>0</v>
      </c>
      <c r="K296" s="70">
        <f t="shared" si="10"/>
        <v>0</v>
      </c>
      <c r="M296" s="1" t="e">
        <f>VLOOKUP(B296,Ref.!I:K,3,0)</f>
        <v>#N/A</v>
      </c>
      <c r="N296" s="1">
        <f t="shared" si="9"/>
        <v>0</v>
      </c>
    </row>
    <row r="297" spans="1:14" x14ac:dyDescent="0.25">
      <c r="A297"/>
      <c r="B297"/>
      <c r="C297"/>
      <c r="D297" s="108"/>
      <c r="E297"/>
      <c r="F297"/>
      <c r="G297"/>
      <c r="H297" s="108"/>
      <c r="J297" s="68">
        <f>IFERROR(VLOOKUP(A297,jul!A:H,8,0),0)</f>
        <v>0</v>
      </c>
      <c r="K297" s="70">
        <f t="shared" si="10"/>
        <v>0</v>
      </c>
      <c r="M297" s="1" t="e">
        <f>VLOOKUP(B297,Ref.!I:K,3,0)</f>
        <v>#N/A</v>
      </c>
      <c r="N297" s="1">
        <f t="shared" si="9"/>
        <v>0</v>
      </c>
    </row>
    <row r="298" spans="1:14" x14ac:dyDescent="0.25">
      <c r="A298"/>
      <c r="B298"/>
      <c r="C298"/>
      <c r="D298"/>
      <c r="E298"/>
      <c r="F298"/>
      <c r="G298"/>
      <c r="H298"/>
      <c r="J298" s="68">
        <f>IFERROR(VLOOKUP(A298,jul!A:H,8,0),0)</f>
        <v>0</v>
      </c>
      <c r="K298" s="70">
        <f t="shared" si="10"/>
        <v>0</v>
      </c>
      <c r="M298" s="1" t="e">
        <f>VLOOKUP(B298,Ref.!I:K,3,0)</f>
        <v>#N/A</v>
      </c>
      <c r="N298" s="1">
        <f t="shared" si="9"/>
        <v>0</v>
      </c>
    </row>
    <row r="299" spans="1:14" x14ac:dyDescent="0.25">
      <c r="A299"/>
      <c r="B299"/>
      <c r="C299"/>
      <c r="D299" s="108"/>
      <c r="E299" s="108"/>
      <c r="F299"/>
      <c r="G299" s="108"/>
      <c r="H299" s="108"/>
      <c r="J299" s="68">
        <f>IFERROR(VLOOKUP(A299,jul!A:H,8,0),0)</f>
        <v>0</v>
      </c>
      <c r="K299" s="70">
        <f t="shared" si="10"/>
        <v>0</v>
      </c>
      <c r="M299" s="1" t="e">
        <f>VLOOKUP(B299,Ref.!I:K,3,0)</f>
        <v>#N/A</v>
      </c>
      <c r="N299" s="1">
        <f t="shared" si="9"/>
        <v>0</v>
      </c>
    </row>
    <row r="300" spans="1:14" x14ac:dyDescent="0.25">
      <c r="A300"/>
      <c r="B300"/>
      <c r="C300"/>
      <c r="D300" s="108"/>
      <c r="E300" s="108"/>
      <c r="F300"/>
      <c r="G300" s="108"/>
      <c r="H300" s="108"/>
      <c r="J300" s="68">
        <f>IFERROR(VLOOKUP(A300,jul!A:H,8,0),0)</f>
        <v>0</v>
      </c>
      <c r="K300" s="70">
        <f t="shared" si="10"/>
        <v>0</v>
      </c>
      <c r="M300" s="1" t="e">
        <f>VLOOKUP(B300,Ref.!I:K,3,0)</f>
        <v>#N/A</v>
      </c>
      <c r="N300" s="1">
        <f t="shared" si="9"/>
        <v>0</v>
      </c>
    </row>
    <row r="301" spans="1:14" x14ac:dyDescent="0.25">
      <c r="A301"/>
      <c r="B301"/>
      <c r="C301"/>
      <c r="D301" s="108"/>
      <c r="E301" s="108"/>
      <c r="F301"/>
      <c r="G301" s="108"/>
      <c r="H301" s="108"/>
      <c r="J301" s="68">
        <f>IFERROR(VLOOKUP(A301,jul!A:H,8,0),0)</f>
        <v>0</v>
      </c>
      <c r="K301" s="70">
        <f t="shared" si="10"/>
        <v>0</v>
      </c>
      <c r="M301" s="1" t="e">
        <f>VLOOKUP(B301,Ref.!I:K,3,0)</f>
        <v>#N/A</v>
      </c>
      <c r="N301" s="1">
        <f t="shared" si="9"/>
        <v>0</v>
      </c>
    </row>
    <row r="302" spans="1:14" x14ac:dyDescent="0.25">
      <c r="A302"/>
      <c r="B302"/>
      <c r="C302"/>
      <c r="D302" s="108"/>
      <c r="E302"/>
      <c r="F302"/>
      <c r="G302"/>
      <c r="H302" s="108"/>
      <c r="J302" s="68">
        <f>IFERROR(VLOOKUP(A302,jul!A:H,8,0),0)</f>
        <v>0</v>
      </c>
      <c r="K302" s="70">
        <f t="shared" si="10"/>
        <v>0</v>
      </c>
      <c r="M302" s="1" t="e">
        <f>VLOOKUP(B302,Ref.!I:K,3,0)</f>
        <v>#N/A</v>
      </c>
      <c r="N302" s="1">
        <f t="shared" si="9"/>
        <v>0</v>
      </c>
    </row>
    <row r="303" spans="1:14" x14ac:dyDescent="0.25">
      <c r="A303"/>
      <c r="B303"/>
      <c r="C303"/>
      <c r="D303" s="108"/>
      <c r="E303" s="108"/>
      <c r="F303"/>
      <c r="G303" s="108"/>
      <c r="H303" s="108"/>
      <c r="J303" s="68">
        <f>IFERROR(VLOOKUP(A303,jul!A:H,8,0),0)</f>
        <v>0</v>
      </c>
      <c r="K303" s="70">
        <f t="shared" si="10"/>
        <v>0</v>
      </c>
      <c r="M303" s="1" t="e">
        <f>VLOOKUP(B303,Ref.!I:K,3,0)</f>
        <v>#N/A</v>
      </c>
      <c r="N303" s="1">
        <f t="shared" si="9"/>
        <v>0</v>
      </c>
    </row>
    <row r="304" spans="1:14" x14ac:dyDescent="0.25">
      <c r="A304"/>
      <c r="B304"/>
      <c r="C304"/>
      <c r="D304" s="108"/>
      <c r="E304"/>
      <c r="F304"/>
      <c r="G304"/>
      <c r="H304" s="108"/>
      <c r="J304" s="68">
        <f>IFERROR(VLOOKUP(A304,jul!A:H,8,0),0)</f>
        <v>0</v>
      </c>
      <c r="K304" s="70">
        <f t="shared" si="10"/>
        <v>0</v>
      </c>
      <c r="M304" s="1" t="e">
        <f>VLOOKUP(B304,Ref.!I:K,3,0)</f>
        <v>#N/A</v>
      </c>
      <c r="N304" s="1">
        <f t="shared" si="9"/>
        <v>0</v>
      </c>
    </row>
    <row r="305" spans="1:14" x14ac:dyDescent="0.25">
      <c r="A305"/>
      <c r="B305"/>
      <c r="C305"/>
      <c r="D305"/>
      <c r="E305"/>
      <c r="F305"/>
      <c r="G305"/>
      <c r="H305"/>
      <c r="J305" s="68">
        <f>IFERROR(VLOOKUP(A305,jul!A:H,8,0),0)</f>
        <v>0</v>
      </c>
      <c r="K305" s="70">
        <f t="shared" si="10"/>
        <v>0</v>
      </c>
      <c r="M305" s="1" t="e">
        <f>VLOOKUP(B305,Ref.!I:K,3,0)</f>
        <v>#N/A</v>
      </c>
      <c r="N305" s="1">
        <f t="shared" si="9"/>
        <v>0</v>
      </c>
    </row>
    <row r="306" spans="1:14" x14ac:dyDescent="0.25">
      <c r="A306"/>
      <c r="B306"/>
      <c r="C306"/>
      <c r="D306"/>
      <c r="E306"/>
      <c r="F306"/>
      <c r="G306"/>
      <c r="H306"/>
      <c r="J306" s="68">
        <f>IFERROR(VLOOKUP(A306,jul!A:H,8,0),0)</f>
        <v>0</v>
      </c>
      <c r="K306" s="70">
        <f t="shared" si="10"/>
        <v>0</v>
      </c>
      <c r="M306" s="1" t="e">
        <f>VLOOKUP(B306,Ref.!I:K,3,0)</f>
        <v>#N/A</v>
      </c>
      <c r="N306" s="1">
        <f t="shared" si="9"/>
        <v>0</v>
      </c>
    </row>
    <row r="307" spans="1:14" x14ac:dyDescent="0.25">
      <c r="A307"/>
      <c r="B307"/>
      <c r="C307"/>
      <c r="D307" s="108"/>
      <c r="E307" s="108"/>
      <c r="F307"/>
      <c r="G307" s="108"/>
      <c r="H307" s="108"/>
      <c r="J307" s="68">
        <f>IFERROR(VLOOKUP(A307,jul!A:H,8,0),0)</f>
        <v>0</v>
      </c>
      <c r="K307" s="70">
        <f t="shared" si="10"/>
        <v>0</v>
      </c>
      <c r="M307" s="1" t="e">
        <f>VLOOKUP(B307,Ref.!I:K,3,0)</f>
        <v>#N/A</v>
      </c>
      <c r="N307" s="1">
        <f t="shared" si="9"/>
        <v>0</v>
      </c>
    </row>
    <row r="308" spans="1:14" x14ac:dyDescent="0.25">
      <c r="A308"/>
      <c r="B308"/>
      <c r="C308"/>
      <c r="D308" s="108"/>
      <c r="E308" s="108"/>
      <c r="F308"/>
      <c r="G308" s="108"/>
      <c r="H308" s="108"/>
      <c r="J308" s="68">
        <f>IFERROR(VLOOKUP(A308,jul!A:H,8,0),0)</f>
        <v>0</v>
      </c>
      <c r="K308" s="70">
        <f t="shared" si="10"/>
        <v>0</v>
      </c>
      <c r="M308" s="1" t="e">
        <f>VLOOKUP(B308,Ref.!I:K,3,0)</f>
        <v>#N/A</v>
      </c>
      <c r="N308" s="1">
        <f t="shared" si="9"/>
        <v>0</v>
      </c>
    </row>
    <row r="309" spans="1:14" x14ac:dyDescent="0.25">
      <c r="A309"/>
      <c r="B309"/>
      <c r="C309"/>
      <c r="D309" s="108"/>
      <c r="E309" s="108"/>
      <c r="F309"/>
      <c r="G309" s="108"/>
      <c r="H309" s="108"/>
      <c r="J309" s="68">
        <f>IFERROR(VLOOKUP(A309,jul!A:H,8,0),0)</f>
        <v>0</v>
      </c>
      <c r="K309" s="70">
        <f t="shared" si="10"/>
        <v>0</v>
      </c>
      <c r="M309" s="1" t="e">
        <f>VLOOKUP(B309,Ref.!I:K,3,0)</f>
        <v>#N/A</v>
      </c>
      <c r="N309" s="1">
        <f t="shared" si="9"/>
        <v>0</v>
      </c>
    </row>
    <row r="310" spans="1:14" x14ac:dyDescent="0.25">
      <c r="A310"/>
      <c r="B310"/>
      <c r="C310"/>
      <c r="D310" s="108"/>
      <c r="E310"/>
      <c r="F310"/>
      <c r="G310"/>
      <c r="H310" s="108"/>
      <c r="J310" s="68">
        <f>IFERROR(VLOOKUP(A310,jul!A:H,8,0),0)</f>
        <v>0</v>
      </c>
      <c r="K310" s="70">
        <f t="shared" si="10"/>
        <v>0</v>
      </c>
      <c r="M310" s="1" t="e">
        <f>VLOOKUP(B310,Ref.!I:K,3,0)</f>
        <v>#N/A</v>
      </c>
      <c r="N310" s="1">
        <f t="shared" si="9"/>
        <v>0</v>
      </c>
    </row>
    <row r="311" spans="1:14" x14ac:dyDescent="0.25">
      <c r="A311"/>
      <c r="B311"/>
      <c r="C311"/>
      <c r="D311" s="108"/>
      <c r="E311" s="108"/>
      <c r="F311"/>
      <c r="G311" s="108"/>
      <c r="H311" s="108"/>
      <c r="J311" s="68">
        <f>IFERROR(VLOOKUP(A311,jul!A:H,8,0),0)</f>
        <v>0</v>
      </c>
      <c r="K311" s="70">
        <f t="shared" si="10"/>
        <v>0</v>
      </c>
      <c r="M311" s="1" t="e">
        <f>VLOOKUP(B311,Ref.!I:K,3,0)</f>
        <v>#N/A</v>
      </c>
      <c r="N311" s="1">
        <f t="shared" si="9"/>
        <v>0</v>
      </c>
    </row>
    <row r="312" spans="1:14" x14ac:dyDescent="0.25">
      <c r="A312"/>
      <c r="B312"/>
      <c r="C312"/>
      <c r="D312"/>
      <c r="E312"/>
      <c r="F312"/>
      <c r="G312"/>
      <c r="H312"/>
      <c r="J312" s="68">
        <f>IFERROR(VLOOKUP(A312,jul!A:H,8,0),0)</f>
        <v>0</v>
      </c>
      <c r="K312" s="70">
        <f t="shared" si="10"/>
        <v>0</v>
      </c>
      <c r="M312" s="1" t="e">
        <f>VLOOKUP(B312,Ref.!I:K,3,0)</f>
        <v>#N/A</v>
      </c>
      <c r="N312" s="1">
        <f t="shared" si="9"/>
        <v>0</v>
      </c>
    </row>
    <row r="313" spans="1:14" x14ac:dyDescent="0.25">
      <c r="A313"/>
      <c r="B313"/>
      <c r="C313"/>
      <c r="D313"/>
      <c r="E313"/>
      <c r="F313"/>
      <c r="G313"/>
      <c r="H313"/>
      <c r="J313" s="68">
        <f>IFERROR(VLOOKUP(A313,jul!A:H,8,0),0)</f>
        <v>0</v>
      </c>
      <c r="K313" s="70">
        <f t="shared" si="10"/>
        <v>0</v>
      </c>
      <c r="M313" s="1" t="e">
        <f>VLOOKUP(B313,Ref.!I:K,3,0)</f>
        <v>#N/A</v>
      </c>
      <c r="N313" s="1">
        <f t="shared" si="9"/>
        <v>0</v>
      </c>
    </row>
    <row r="314" spans="1:14" x14ac:dyDescent="0.25">
      <c r="A314"/>
      <c r="B314"/>
      <c r="C314"/>
      <c r="D314" s="108"/>
      <c r="E314"/>
      <c r="F314"/>
      <c r="G314"/>
      <c r="H314" s="108"/>
      <c r="J314" s="68">
        <f>IFERROR(VLOOKUP(A314,jul!A:H,8,0),0)</f>
        <v>0</v>
      </c>
      <c r="K314" s="70">
        <f t="shared" si="10"/>
        <v>0</v>
      </c>
      <c r="M314" s="1" t="e">
        <f>VLOOKUP(B314,Ref.!I:K,3,0)</f>
        <v>#N/A</v>
      </c>
      <c r="N314" s="1">
        <f t="shared" si="9"/>
        <v>0</v>
      </c>
    </row>
    <row r="315" spans="1:14" x14ac:dyDescent="0.25">
      <c r="A315"/>
      <c r="B315"/>
      <c r="C315"/>
      <c r="D315" s="108"/>
      <c r="E315"/>
      <c r="F315"/>
      <c r="G315"/>
      <c r="H315" s="108"/>
      <c r="J315" s="68">
        <f>IFERROR(VLOOKUP(A315,jul!A:H,8,0),0)</f>
        <v>0</v>
      </c>
      <c r="K315" s="70">
        <f t="shared" si="10"/>
        <v>0</v>
      </c>
      <c r="M315" s="1" t="e">
        <f>VLOOKUP(B315,Ref.!I:K,3,0)</f>
        <v>#N/A</v>
      </c>
      <c r="N315" s="1">
        <f t="shared" si="9"/>
        <v>0</v>
      </c>
    </row>
    <row r="316" spans="1:14" x14ac:dyDescent="0.25">
      <c r="A316"/>
      <c r="B316"/>
      <c r="C316"/>
      <c r="D316"/>
      <c r="E316"/>
      <c r="F316"/>
      <c r="G316"/>
      <c r="H316"/>
      <c r="J316" s="68">
        <f>IFERROR(VLOOKUP(A316,jul!A:H,8,0),0)</f>
        <v>0</v>
      </c>
      <c r="K316" s="70">
        <f t="shared" si="10"/>
        <v>0</v>
      </c>
      <c r="M316" s="1" t="e">
        <f>VLOOKUP(B316,Ref.!I:K,3,0)</f>
        <v>#N/A</v>
      </c>
      <c r="N316" s="1">
        <f t="shared" si="9"/>
        <v>0</v>
      </c>
    </row>
    <row r="317" spans="1:14" x14ac:dyDescent="0.25">
      <c r="A317"/>
      <c r="B317"/>
      <c r="C317"/>
      <c r="D317" s="108"/>
      <c r="E317"/>
      <c r="F317"/>
      <c r="G317"/>
      <c r="H317" s="108"/>
      <c r="J317" s="68">
        <f>IFERROR(VLOOKUP(A317,jul!A:H,8,0),0)</f>
        <v>0</v>
      </c>
      <c r="K317" s="70">
        <f t="shared" si="10"/>
        <v>0</v>
      </c>
      <c r="M317" s="1" t="e">
        <f>VLOOKUP(B317,Ref.!I:K,3,0)</f>
        <v>#N/A</v>
      </c>
      <c r="N317" s="1">
        <f t="shared" si="9"/>
        <v>0</v>
      </c>
    </row>
    <row r="318" spans="1:14" x14ac:dyDescent="0.25">
      <c r="A318"/>
      <c r="B318"/>
      <c r="C318"/>
      <c r="D318"/>
      <c r="E318"/>
      <c r="F318"/>
      <c r="G318"/>
      <c r="H318"/>
      <c r="J318" s="68">
        <f>IFERROR(VLOOKUP(A318,jul!A:H,8,0),0)</f>
        <v>0</v>
      </c>
      <c r="K318" s="70">
        <f t="shared" si="10"/>
        <v>0</v>
      </c>
      <c r="M318" s="1" t="e">
        <f>VLOOKUP(B318,Ref.!I:K,3,0)</f>
        <v>#N/A</v>
      </c>
      <c r="N318" s="1">
        <f t="shared" si="9"/>
        <v>0</v>
      </c>
    </row>
    <row r="319" spans="1:14" x14ac:dyDescent="0.25">
      <c r="A319"/>
      <c r="B319"/>
      <c r="C319"/>
      <c r="D319" s="108"/>
      <c r="E319"/>
      <c r="F319"/>
      <c r="G319"/>
      <c r="H319" s="108"/>
      <c r="J319" s="68">
        <f>IFERROR(VLOOKUP(A319,jul!A:H,8,0),0)</f>
        <v>0</v>
      </c>
      <c r="K319" s="70">
        <f t="shared" si="10"/>
        <v>0</v>
      </c>
      <c r="M319" s="1" t="e">
        <f>VLOOKUP(B319,Ref.!I:K,3,0)</f>
        <v>#N/A</v>
      </c>
      <c r="N319" s="1">
        <f t="shared" si="9"/>
        <v>0</v>
      </c>
    </row>
    <row r="320" spans="1:14" x14ac:dyDescent="0.25">
      <c r="A320"/>
      <c r="B320"/>
      <c r="C320"/>
      <c r="D320" s="106"/>
      <c r="E320" s="106"/>
      <c r="F320" s="106"/>
      <c r="G320" s="106"/>
      <c r="H320" s="106"/>
    </row>
    <row r="321" spans="1:8" x14ac:dyDescent="0.25">
      <c r="A321"/>
      <c r="B321"/>
      <c r="C321"/>
      <c r="D321" s="106"/>
      <c r="E321" s="106"/>
      <c r="F321" s="106"/>
      <c r="G321" s="106"/>
      <c r="H321" s="106"/>
    </row>
    <row r="322" spans="1:8" x14ac:dyDescent="0.25">
      <c r="A322"/>
      <c r="B322"/>
      <c r="C322"/>
      <c r="D322" s="106"/>
      <c r="E322" s="106"/>
      <c r="F322" s="106"/>
      <c r="G322" s="106"/>
      <c r="H322" s="106"/>
    </row>
    <row r="323" spans="1:8" x14ac:dyDescent="0.25">
      <c r="A323"/>
      <c r="B323"/>
      <c r="C323"/>
      <c r="D323" s="106"/>
      <c r="E323" s="106"/>
      <c r="F323" s="106"/>
      <c r="G323" s="106"/>
      <c r="H323" s="106"/>
    </row>
    <row r="324" spans="1:8" x14ac:dyDescent="0.25">
      <c r="A324"/>
      <c r="B324"/>
      <c r="C324"/>
      <c r="D324" s="106"/>
      <c r="E324" s="106"/>
      <c r="F324" s="106"/>
      <c r="G324" s="106"/>
      <c r="H324" s="106"/>
    </row>
    <row r="325" spans="1:8" x14ac:dyDescent="0.25">
      <c r="A325"/>
      <c r="B325"/>
      <c r="C325"/>
      <c r="D325" s="106"/>
      <c r="E325" s="106"/>
      <c r="F325" s="106"/>
      <c r="G325" s="106"/>
      <c r="H325" s="106"/>
    </row>
    <row r="326" spans="1:8" x14ac:dyDescent="0.25">
      <c r="A326"/>
      <c r="B326"/>
      <c r="C326"/>
      <c r="D326" s="106"/>
      <c r="E326" s="106"/>
      <c r="F326" s="106"/>
      <c r="G326" s="106"/>
      <c r="H326" s="106"/>
    </row>
  </sheetData>
  <autoFilter ref="A1:Y325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1</vt:i4>
      </vt:variant>
    </vt:vector>
  </HeadingPairs>
  <TitlesOfParts>
    <vt:vector size="19" baseType="lpstr">
      <vt:lpstr>Ref.</vt:lpstr>
      <vt:lpstr>jan</vt:lpstr>
      <vt:lpstr>fev</vt:lpstr>
      <vt:lpstr>mar</vt:lpstr>
      <vt:lpstr>abr</vt:lpstr>
      <vt:lpstr>mai</vt:lpstr>
      <vt:lpstr>jun</vt:lpstr>
      <vt:lpstr>jul</vt:lpstr>
      <vt:lpstr>ago</vt:lpstr>
      <vt:lpstr>set</vt:lpstr>
      <vt:lpstr>out</vt:lpstr>
      <vt:lpstr>nov</vt:lpstr>
      <vt:lpstr>dez</vt:lpstr>
      <vt:lpstr>Flx Opr.</vt:lpstr>
      <vt:lpstr>Saídas</vt:lpstr>
      <vt:lpstr>Flx Cx.</vt:lpstr>
      <vt:lpstr>Conferência</vt:lpstr>
      <vt:lpstr>Plano Trabalho</vt:lpstr>
      <vt:lpstr>'Flx Cx.'!Area_de_impressao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Filipe de Melo Souza</dc:creator>
  <cp:lastModifiedBy>Daniela Avelino Sasaki</cp:lastModifiedBy>
  <cp:lastPrinted>2024-01-23T13:06:54Z</cp:lastPrinted>
  <dcterms:created xsi:type="dcterms:W3CDTF">2023-11-24T18:44:05Z</dcterms:created>
  <dcterms:modified xsi:type="dcterms:W3CDTF">2024-07-23T19:36:57Z</dcterms:modified>
</cp:coreProperties>
</file>