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1. HERP\HERP PC 2024\Fluxo de Caixa e Resultado Operacional\"/>
    </mc:Choice>
  </mc:AlternateContent>
  <xr:revisionPtr revIDLastSave="0" documentId="13_ncr:1_{13799476-0CE6-44A8-BF15-2A5B5411F5D0}" xr6:coauthVersionLast="47" xr6:coauthVersionMax="47" xr10:uidLastSave="{00000000-0000-0000-0000-000000000000}"/>
  <bookViews>
    <workbookView xWindow="28680" yWindow="-120" windowWidth="29040" windowHeight="15720" tabRatio="755" xr2:uid="{00000000-000D-0000-FFFF-FFFF00000000}"/>
  </bookViews>
  <sheets>
    <sheet name="Fluxo de Caixa" sheetId="35" r:id="rId1"/>
  </sheets>
  <calcPr calcId="191029"/>
</workbook>
</file>

<file path=xl/calcChain.xml><?xml version="1.0" encoding="utf-8"?>
<calcChain xmlns="http://schemas.openxmlformats.org/spreadsheetml/2006/main">
  <c r="G66" i="35" l="1"/>
  <c r="G65" i="35"/>
  <c r="D65" i="35" l="1"/>
  <c r="N16" i="35" l="1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 l="1"/>
  <c r="N11" i="35"/>
  <c r="N7" i="35"/>
  <c r="N6" i="35" l="1"/>
  <c r="N10" i="35" l="1"/>
  <c r="N14" i="35"/>
  <c r="N15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5" i="35"/>
  <c r="F67" i="35" l="1"/>
  <c r="B67" i="35"/>
  <c r="G67" i="35" l="1"/>
  <c r="G61" i="35"/>
  <c r="C61" i="35" l="1"/>
  <c r="D61" i="35"/>
  <c r="E61" i="35"/>
  <c r="F61" i="35"/>
  <c r="I61" i="35"/>
  <c r="J61" i="35"/>
  <c r="K61" i="35"/>
  <c r="L61" i="35"/>
  <c r="M61" i="35"/>
  <c r="B61" i="35"/>
  <c r="C67" i="35" l="1"/>
  <c r="M67" i="35" l="1"/>
  <c r="L67" i="35"/>
  <c r="K67" i="35"/>
  <c r="J67" i="35"/>
  <c r="I67" i="35"/>
  <c r="E67" i="35"/>
  <c r="D67" i="35"/>
</calcChain>
</file>

<file path=xl/sharedStrings.xml><?xml version="1.0" encoding="utf-8"?>
<sst xmlns="http://schemas.openxmlformats.org/spreadsheetml/2006/main" count="129" uniqueCount="88">
  <si>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</si>
  <si>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</si>
  <si>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</si>
  <si>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</si>
  <si>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</si>
  <si>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</si>
  <si>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</si>
  <si>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</si>
  <si>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</si>
  <si>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</si>
  <si>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</si>
  <si>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</si>
  <si>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</si>
  <si>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</si>
  <si>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</si>
  <si>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</si>
  <si>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</si>
  <si>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</si>
  <si>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</si>
  <si>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</si>
  <si>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</si>
  <si>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</si>
  <si>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</si>
  <si>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</si>
  <si>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</si>
  <si>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</si>
  <si>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</si>
  <si>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</si>
  <si>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</si>
  <si>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</si>
  <si>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</si>
  <si>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</si>
  <si>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</si>
  <si>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</si>
  <si>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</si>
  <si>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</si>
  <si>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</si>
  <si>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</si>
  <si>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</si>
  <si>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</si>
  <si>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Demais Receitas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</si>
  <si>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</si>
  <si>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</si>
  <si>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</si>
  <si>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</si>
  <si>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</si>
  <si>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</si>
  <si>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</si>
  <si>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</si>
  <si>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</si>
  <si>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</si>
  <si>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</si>
  <si>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</si>
  <si>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</si>
  <si>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</si>
  <si>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</si>
  <si>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</si>
  <si>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</si>
  <si>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</si>
  <si>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</si>
  <si>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</si>
  <si>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</si>
  <si>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</si>
  <si>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</si>
  <si>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</si>
  <si>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</si>
  <si>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</si>
  <si>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</si>
  <si>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</si>
  <si>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</si>
  <si>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</si>
  <si>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</si>
  <si>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Repasse - Complemento Piso Enfermagem</t>
  </si>
  <si>
    <t>Ordenados - Complemento Piso Enfermagem</t>
  </si>
  <si>
    <t>Ressarcimento - Complemento Piso Enfermagem</t>
  </si>
  <si>
    <t> 616 - Fluxo de Caixa </t>
  </si>
  <si>
    <r>
      <rPr>
        <b/>
        <sz val="11"/>
        <color theme="1"/>
        <rFont val="Calibri"/>
        <family val="2"/>
        <scheme val="minor"/>
      </rPr>
      <t>"Outras Despesas com Pessoal" R$ 127.849,24 subcontas:</t>
    </r>
    <r>
      <rPr>
        <sz val="11"/>
        <color theme="1"/>
        <rFont val="Calibri"/>
        <family val="2"/>
        <scheme val="minor"/>
      </rPr>
      <t xml:space="preserve">
- Empréstimo consignado: R$ 62.487,25
- Convênio médico: R$ 56.642,97 
- Contribuição Sindical: R$ 4.988,95
- Pensão Judicial: R$ 3.730,07
</t>
    </r>
    <r>
      <rPr>
        <b/>
        <sz val="11"/>
        <color theme="1"/>
        <rFont val="Calibri"/>
        <family val="2"/>
        <scheme val="minor"/>
      </rPr>
      <t>DEMAIS RECEITAS:</t>
    </r>
    <r>
      <rPr>
        <sz val="11"/>
        <color theme="1"/>
        <rFont val="Calibri"/>
        <family val="2"/>
        <scheme val="minor"/>
      </rPr>
      <t xml:space="preserve">
DEPÓSITO PRÉVIO DE HONORÁRIOS PERICIAIS REF. PROCESSO JUDICIAL 0000851-51.2012.5.15.0042
</t>
    </r>
    <r>
      <rPr>
        <b/>
        <sz val="11"/>
        <color theme="1"/>
        <rFont val="Calibri"/>
        <family val="2"/>
        <scheme val="minor"/>
      </rPr>
      <t>"Financeiras" R$ 711,10 subcontas:</t>
    </r>
    <r>
      <rPr>
        <sz val="11"/>
        <color theme="1"/>
        <rFont val="Calibri"/>
        <family val="2"/>
        <scheme val="minor"/>
      </rPr>
      <t xml:space="preserve">
- Tarifas bancárias R$ 711,10</t>
    </r>
  </si>
  <si>
    <r>
      <rPr>
        <b/>
        <sz val="11"/>
        <color theme="1"/>
        <rFont val="Calibri"/>
        <family val="2"/>
        <scheme val="minor"/>
      </rPr>
      <t>"Outras Despesas com Pessoal" R$ 134.726,34 subcontas:</t>
    </r>
    <r>
      <rPr>
        <sz val="11"/>
        <color theme="1"/>
        <rFont val="Calibri"/>
        <family val="2"/>
        <scheme val="minor"/>
      </rPr>
      <t xml:space="preserve">
- Empréstimo consignado: R$ 60.895,07
- Pensão Judicial: R$ 3.981,12
- Contribuição Sindical: R$ 5.534,79
- Convênio médico: R$  64.315,36
</t>
    </r>
    <r>
      <rPr>
        <b/>
        <sz val="11"/>
        <color theme="1"/>
        <rFont val="Calibri"/>
        <family val="2"/>
        <scheme val="minor"/>
      </rPr>
      <t>"Financeiras" R$ 665,09 subcontas:</t>
    </r>
    <r>
      <rPr>
        <sz val="11"/>
        <color theme="1"/>
        <rFont val="Calibri"/>
        <family val="2"/>
        <scheme val="minor"/>
      </rPr>
      <t xml:space="preserve">
- Tarifas bancárias R$ 659,60
- Juros Pagos R$ 5,49</t>
    </r>
  </si>
  <si>
    <r>
      <rPr>
        <b/>
        <sz val="11"/>
        <color theme="1"/>
        <rFont val="Calibri"/>
        <family val="2"/>
        <scheme val="minor"/>
      </rPr>
      <t>"Outras Despesas com Pessoal" R$ 134.163,60 subcontas:</t>
    </r>
    <r>
      <rPr>
        <sz val="11"/>
        <color theme="1"/>
        <rFont val="Calibri"/>
        <family val="2"/>
        <scheme val="minor"/>
      </rPr>
      <t xml:space="preserve">
- Empréstimo consignado: R$ 60.758,51
- Pensão Judicial: R$ 3.664,26
- Contribuição Sindical: R$ 6.240,00
- Convênio médico: R$  63.500,83
</t>
    </r>
    <r>
      <rPr>
        <b/>
        <sz val="11"/>
        <color theme="1"/>
        <rFont val="Calibri"/>
        <family val="2"/>
        <scheme val="minor"/>
      </rPr>
      <t>"Financeiras" R$ 674,51 subcontas:</t>
    </r>
    <r>
      <rPr>
        <sz val="11"/>
        <color theme="1"/>
        <rFont val="Calibri"/>
        <family val="2"/>
        <scheme val="minor"/>
      </rPr>
      <t xml:space="preserve">
- Tarifas bancárias R$ 680,00
</t>
    </r>
    <r>
      <rPr>
        <sz val="11"/>
        <color rgb="FFFF0000"/>
        <rFont val="Calibri"/>
        <family val="2"/>
        <scheme val="minor"/>
      </rPr>
      <t>- Juros Pagos R$ -5,49 (ESTORNO)</t>
    </r>
  </si>
  <si>
    <r>
      <rPr>
        <b/>
        <sz val="11"/>
        <color theme="1"/>
        <rFont val="Calibri"/>
        <family val="2"/>
        <scheme val="minor"/>
      </rPr>
      <t xml:space="preserve">
"Outras Despesas com Pessoal" R$137.297,10  subcontas: </t>
    </r>
    <r>
      <rPr>
        <sz val="11"/>
        <color theme="1"/>
        <rFont val="Calibri"/>
        <family val="2"/>
        <scheme val="minor"/>
      </rPr>
      <t xml:space="preserve">
- Empréstimo consignado: R$61.714,34
- Pensão Judicial: R$3.494,30 
- Contribuição Sindical: R$7.236,12
- Convênio médico: R$ 64.852,34
</t>
    </r>
    <r>
      <rPr>
        <b/>
        <sz val="11"/>
        <color theme="1"/>
        <rFont val="Calibri"/>
        <family val="2"/>
        <scheme val="minor"/>
      </rPr>
      <t>"Financeiras" R$610,30  subcontas:</t>
    </r>
    <r>
      <rPr>
        <sz val="11"/>
        <color theme="1"/>
        <rFont val="Calibri"/>
        <family val="2"/>
        <scheme val="minor"/>
      </rPr>
      <t xml:space="preserve">
- Tarifas bancárias R$610,30
</t>
    </r>
  </si>
  <si>
    <r>
      <rPr>
        <b/>
        <sz val="11"/>
        <color theme="1"/>
        <rFont val="Calibri"/>
        <family val="2"/>
        <scheme val="minor"/>
      </rPr>
      <t xml:space="preserve"> "Outras Despesas com Pessoal" R$ 132.307,13 subcontas:</t>
    </r>
    <r>
      <rPr>
        <sz val="11"/>
        <color theme="1"/>
        <rFont val="Calibri"/>
        <family val="2"/>
        <scheme val="minor"/>
      </rPr>
      <t xml:space="preserve">
- Empréstimo consignado: R$ 61.444,95
- Pensão Judicial: R$ 6.281,87
- Contribuição Sindical: R$ 1.928,01
- Convênio médico: R$ 62.652,30
</t>
    </r>
    <r>
      <rPr>
        <b/>
        <sz val="11"/>
        <color theme="1"/>
        <rFont val="Calibri"/>
        <family val="2"/>
        <scheme val="minor"/>
      </rPr>
      <t xml:space="preserve">"Financeiras" R$ 642,60 subcontas:
</t>
    </r>
    <r>
      <rPr>
        <sz val="11"/>
        <color theme="1"/>
        <rFont val="Calibri"/>
        <family val="2"/>
        <scheme val="minor"/>
      </rPr>
      <t>- Tarifas bancárias R$ 642,60</t>
    </r>
  </si>
  <si>
    <r>
      <rPr>
        <b/>
        <sz val="11"/>
        <color theme="1"/>
        <rFont val="Calibri"/>
        <family val="2"/>
        <scheme val="minor"/>
      </rPr>
      <t>"Outras Despesas com Pessoal" R$ 139.496,76 subcontas:</t>
    </r>
    <r>
      <rPr>
        <sz val="11"/>
        <color theme="1"/>
        <rFont val="Calibri"/>
        <family val="2"/>
        <scheme val="minor"/>
      </rPr>
      <t xml:space="preserve">
- Empréstimo consignado: R$ 65.729,35
- Pensão judicial: R$ 4.869,28
- Contribuição sindical: R$ 6.187,18
- Convênio médico: R$ 62.710,95
</t>
    </r>
    <r>
      <rPr>
        <b/>
        <sz val="11"/>
        <color theme="1"/>
        <rFont val="Calibri"/>
        <family val="2"/>
        <scheme val="minor"/>
      </rPr>
      <t>"Financeiras" R$ 605,39 subcontas:</t>
    </r>
    <r>
      <rPr>
        <sz val="11"/>
        <color theme="1"/>
        <rFont val="Calibri"/>
        <family val="2"/>
        <scheme val="minor"/>
      </rPr>
      <t xml:space="preserve">
- Juros pagos: </t>
    </r>
    <r>
      <rPr>
        <sz val="11"/>
        <color rgb="FFFF0000"/>
        <rFont val="Calibri"/>
        <family val="2"/>
        <scheme val="minor"/>
      </rPr>
      <t>-R$ 18,51 (Estorno)</t>
    </r>
    <r>
      <rPr>
        <sz val="11"/>
        <color theme="1"/>
        <rFont val="Calibri"/>
        <family val="2"/>
        <scheme val="minor"/>
      </rPr>
      <t xml:space="preserve">
- Tarifas bancárias: R$ 623,90</t>
    </r>
  </si>
  <si>
    <r>
      <rPr>
        <b/>
        <sz val="11"/>
        <color theme="1"/>
        <rFont val="Calibri"/>
        <family val="2"/>
        <scheme val="minor"/>
      </rPr>
      <t>"Outras Despesas com Pessoal" R$  subcontas: 145.086,53</t>
    </r>
    <r>
      <rPr>
        <sz val="11"/>
        <color theme="1"/>
        <rFont val="Calibri"/>
        <family val="2"/>
        <scheme val="minor"/>
      </rPr>
      <t xml:space="preserve">
- Empréstimo consignado: R$ 63.908,53
- Pensão judicial: R$ 4.286,51
- Contribuição sindical: R$ 13.671,53
- Convênio médico: R$ 63.219,96
</t>
    </r>
    <r>
      <rPr>
        <b/>
        <sz val="11"/>
        <color theme="1"/>
        <rFont val="Calibri"/>
        <family val="2"/>
        <scheme val="minor"/>
      </rPr>
      <t>"Financeiras" R$  subcontas: R$ 614,80</t>
    </r>
    <r>
      <rPr>
        <sz val="11"/>
        <color theme="1"/>
        <rFont val="Calibri"/>
        <family val="2"/>
        <scheme val="minor"/>
      </rPr>
      <t xml:space="preserve">
- Tarifas bancárias: R$ 614,80</t>
    </r>
  </si>
  <si>
    <r>
      <rPr>
        <b/>
        <sz val="11"/>
        <color theme="1"/>
        <rFont val="Calibri"/>
        <family val="2"/>
        <scheme val="minor"/>
      </rPr>
      <t>"Outras Receitas" R$ 4.914,26</t>
    </r>
    <r>
      <rPr>
        <sz val="11"/>
        <color theme="1"/>
        <rFont val="Calibri"/>
        <family val="2"/>
        <scheme val="minor"/>
      </rPr>
      <t xml:space="preserve">
- Devolução de depósito recursal(PROCESSO JUDICIAL 0010980-52.2019.5.15.0113)
</t>
    </r>
    <r>
      <rPr>
        <b/>
        <sz val="11"/>
        <color theme="1"/>
        <rFont val="Calibri"/>
        <family val="2"/>
        <scheme val="minor"/>
      </rPr>
      <t>"Outras Despesas com Pessoal" R$  subcontas: 150.999,44</t>
    </r>
    <r>
      <rPr>
        <sz val="11"/>
        <color theme="1"/>
        <rFont val="Calibri"/>
        <family val="2"/>
        <scheme val="minor"/>
      </rPr>
      <t xml:space="preserve">
- Empréstimo consignado: R$ 61.678,07
- Pensão judicial: R$ 7.963,90
- Contribuição sindical: R$ 13.882,18
- Convênio médico: R$ 67.475,29
</t>
    </r>
    <r>
      <rPr>
        <b/>
        <sz val="11"/>
        <color theme="1"/>
        <rFont val="Calibri"/>
        <family val="2"/>
        <scheme val="minor"/>
      </rPr>
      <t>"Financeiras" R$  subcontas: R$ 1.171,74</t>
    </r>
    <r>
      <rPr>
        <sz val="11"/>
        <color theme="1"/>
        <rFont val="Calibri"/>
        <family val="2"/>
        <scheme val="minor"/>
      </rPr>
      <t xml:space="preserve">
- Tarifas bancárias: R$ 1.171,74</t>
    </r>
  </si>
  <si>
    <r>
      <rPr>
        <b/>
        <sz val="11"/>
        <color theme="1"/>
        <rFont val="Calibri"/>
        <family val="2"/>
        <scheme val="minor"/>
      </rPr>
      <t>"Outras Despesas com Pessoal" R$ 144.994,87 subcontas:</t>
    </r>
    <r>
      <rPr>
        <sz val="11"/>
        <color theme="1"/>
        <rFont val="Calibri"/>
        <family val="2"/>
        <scheme val="minor"/>
      </rPr>
      <t xml:space="preserve">
- Empréstimo consignado: R$ 62.436,34
- Pensão judicial: R$ 8.533,17
- Contribuição sindical: R$ 6.536,01
- Convênio médico: R$ 67.489,35
</t>
    </r>
    <r>
      <rPr>
        <b/>
        <sz val="11"/>
        <color theme="1"/>
        <rFont val="Calibri"/>
        <family val="2"/>
        <scheme val="minor"/>
      </rPr>
      <t>"Financeiras" R$ 2.153,73 subcontas:</t>
    </r>
    <r>
      <rPr>
        <sz val="11"/>
        <color theme="1"/>
        <rFont val="Calibri"/>
        <family val="2"/>
        <scheme val="minor"/>
      </rPr>
      <t xml:space="preserve">
- Tarifas bancárias: R$ 1.338,12
- Despesas bancárias: R$ 815,61</t>
    </r>
  </si>
  <si>
    <r>
      <t xml:space="preserve">"Outras Despesas com Pessoal" R$ 143.662,85 subcontas:
</t>
    </r>
    <r>
      <rPr>
        <sz val="11"/>
        <color theme="1"/>
        <rFont val="Calibri"/>
        <family val="2"/>
        <scheme val="minor"/>
      </rPr>
      <t>- Empréstimo Consignado R$ 62.405,59
- Pensão Judicial R$ 5.549,81
- Contribuição Sindical R$ 7.606,50
- Convênio Médico R$ 68.100,95</t>
    </r>
    <r>
      <rPr>
        <b/>
        <sz val="11"/>
        <color theme="1"/>
        <rFont val="Calibri"/>
        <family val="2"/>
        <scheme val="minor"/>
      </rPr>
      <t xml:space="preserve">
"Financeiras" R$ 605,20 subcontas:
</t>
    </r>
    <r>
      <rPr>
        <sz val="11"/>
        <color theme="1"/>
        <rFont val="Calibri"/>
        <family val="2"/>
        <scheme val="minor"/>
      </rPr>
      <t>- Tarifas Bancárias R$ 605,20</t>
    </r>
  </si>
  <si>
    <r>
      <t xml:space="preserve">"Outras Despesas com Pessoal" R$ 140.261,28 subcontas:
</t>
    </r>
    <r>
      <rPr>
        <sz val="11"/>
        <color theme="1"/>
        <rFont val="Calibri"/>
        <family val="2"/>
        <scheme val="minor"/>
      </rPr>
      <t xml:space="preserve">- Empréstimo consignado: R$ 64.657,56
- Pensão Judicial: R$ 6.421,38
- Contribuição Sindical: R$ 3.197,18
- Convênio médico: R$ 65.985,16 </t>
    </r>
    <r>
      <rPr>
        <b/>
        <sz val="11"/>
        <color theme="1"/>
        <rFont val="Calibri"/>
        <family val="2"/>
        <scheme val="minor"/>
      </rPr>
      <t xml:space="preserve">
"Financeiras" R$  subcontas: R$ 623,90
</t>
    </r>
    <r>
      <rPr>
        <sz val="11"/>
        <color theme="1"/>
        <rFont val="Calibri"/>
        <family val="2"/>
        <scheme val="minor"/>
      </rPr>
      <t>- Tarifas bancárias R$ 623,90</t>
    </r>
  </si>
  <si>
    <r>
      <rPr>
        <b/>
        <sz val="11"/>
        <color theme="1"/>
        <rFont val="Calibri"/>
        <family val="2"/>
        <scheme val="minor"/>
      </rPr>
      <t>"Outras Despesas com Pessoal" R$ 133.661,99 subcontas:</t>
    </r>
    <r>
      <rPr>
        <sz val="11"/>
        <color theme="1"/>
        <rFont val="Calibri"/>
        <family val="2"/>
        <scheme val="minor"/>
      </rPr>
      <t xml:space="preserve">
- Empréstimo consignado R$ 63.276,63
- Pensão Judicial R$ 5.437,29
- Contribuição Sindical R$ 1.931,34
- Convênio médico R$ 63.016,73
</t>
    </r>
    <r>
      <rPr>
        <b/>
        <sz val="11"/>
        <color theme="1"/>
        <rFont val="Calibri"/>
        <family val="2"/>
        <scheme val="minor"/>
      </rPr>
      <t>"Financeiras" R$ R$ 625,41 subcontas:</t>
    </r>
    <r>
      <rPr>
        <sz val="11"/>
        <color theme="1"/>
        <rFont val="Calibri"/>
        <family val="2"/>
        <scheme val="minor"/>
      </rPr>
      <t xml:space="preserve">
- Juros Pagos R$ 18,51
- Tarifas bancárias R$ 606,90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</si>
</sst>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thin">
        <color theme="4" tint="0.39997558519241921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 style="thin">
        <color theme="4" tint="0.399975585192419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11" applyNumberFormat="0" applyAlignment="0" applyProtection="0"/>
    <xf numFmtId="0" fontId="10" fillId="8" borderId="12" applyNumberFormat="0" applyAlignment="0" applyProtection="0"/>
    <xf numFmtId="0" fontId="11" fillId="8" borderId="11" applyNumberFormat="0" applyAlignment="0" applyProtection="0"/>
    <xf numFmtId="0" fontId="12" fillId="0" borderId="13" applyNumberFormat="0" applyFill="0" applyAlignment="0" applyProtection="0"/>
    <xf numFmtId="0" fontId="13" fillId="9" borderId="14" applyNumberFormat="0" applyAlignment="0" applyProtection="0"/>
    <xf numFmtId="0" fontId="14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0" borderId="0"/>
  </cellStyleXfs>
  <cellXfs count="104">
    <xf numFmtId="0" fontId="0" fillId="0" borderId="0" xfId="0"/>
    <xf numFmtId="43" fontId="0" fillId="0" borderId="0" xfId="7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3" fontId="0" fillId="0" borderId="0" xfId="7" applyFont="1" applyAlignment="1">
      <alignment vertical="center" wrapText="1"/>
    </xf>
    <xf numFmtId="43" fontId="16" fillId="0" borderId="0" xfId="0" applyNumberFormat="1" applyFont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43" fontId="16" fillId="0" borderId="4" xfId="7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3" fontId="0" fillId="0" borderId="2" xfId="7" applyFont="1" applyBorder="1" applyAlignment="1">
      <alignment vertical="center" wrapText="1"/>
    </xf>
    <xf numFmtId="43" fontId="20" fillId="0" borderId="2" xfId="7" applyFont="1" applyBorder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43" fontId="0" fillId="3" borderId="6" xfId="7" applyFont="1" applyFill="1" applyBorder="1" applyAlignment="1">
      <alignment vertical="center" wrapText="1"/>
    </xf>
    <xf numFmtId="43" fontId="16" fillId="3" borderId="4" xfId="7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3" fontId="0" fillId="0" borderId="2" xfId="7" applyFont="1" applyFill="1" applyBorder="1" applyAlignment="1">
      <alignment vertical="center" wrapText="1"/>
    </xf>
    <xf numFmtId="43" fontId="16" fillId="0" borderId="2" xfId="7" applyFont="1" applyBorder="1" applyAlignment="1">
      <alignment vertical="center" wrapText="1"/>
    </xf>
    <xf numFmtId="43" fontId="16" fillId="0" borderId="2" xfId="7" applyFont="1" applyBorder="1" applyAlignment="1">
      <alignment horizontal="right" vertical="center" wrapText="1"/>
    </xf>
    <xf numFmtId="0" fontId="0" fillId="3" borderId="5" xfId="0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3" fontId="16" fillId="0" borderId="18" xfId="7" applyFont="1" applyBorder="1" applyAlignment="1">
      <alignment vertical="center" wrapText="1"/>
    </xf>
    <xf numFmtId="43" fontId="16" fillId="3" borderId="6" xfId="7" applyFont="1" applyFill="1" applyBorder="1" applyAlignment="1">
      <alignment vertical="center" wrapText="1"/>
    </xf>
    <xf numFmtId="43" fontId="16" fillId="0" borderId="1" xfId="7" applyFont="1" applyBorder="1" applyAlignment="1">
      <alignment vertical="center" wrapText="1"/>
    </xf>
    <xf numFmtId="43" fontId="16" fillId="0" borderId="18" xfId="7" applyFont="1" applyBorder="1" applyAlignment="1" applyProtection="1">
      <alignment vertical="center"/>
      <protection locked="0"/>
    </xf>
    <xf numFmtId="43" fontId="21" fillId="0" borderId="2" xfId="7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43" fontId="16" fillId="0" borderId="7" xfId="7" applyFont="1" applyBorder="1" applyAlignment="1">
      <alignment horizontal="center" vertical="center" wrapText="1"/>
    </xf>
    <xf numFmtId="0" fontId="0" fillId="0" borderId="19" xfId="7" applyNumberFormat="1" applyFont="1" applyBorder="1" applyAlignment="1">
      <alignment vertical="center" wrapText="1"/>
    </xf>
    <xf numFmtId="43" fontId="0" fillId="0" borderId="7" xfId="7" applyFont="1" applyBorder="1" applyAlignment="1">
      <alignment vertical="center" wrapText="1"/>
    </xf>
    <xf numFmtId="43" fontId="0" fillId="2" borderId="7" xfId="7" applyFont="1" applyFill="1" applyBorder="1" applyAlignment="1">
      <alignment vertical="center"/>
    </xf>
    <xf numFmtId="43" fontId="0" fillId="0" borderId="7" xfId="7" applyFont="1" applyBorder="1" applyAlignment="1">
      <alignment vertical="center"/>
    </xf>
    <xf numFmtId="43" fontId="0" fillId="2" borderId="7" xfId="7" applyFont="1" applyFill="1" applyBorder="1" applyAlignment="1">
      <alignment horizontal="right" vertical="center"/>
    </xf>
    <xf numFmtId="43" fontId="0" fillId="0" borderId="21" xfId="7" applyFont="1" applyFill="1" applyBorder="1" applyAlignment="1">
      <alignment vertical="center"/>
    </xf>
    <xf numFmtId="43" fontId="0" fillId="0" borderId="7" xfId="7" applyFont="1" applyBorder="1" applyAlignment="1">
      <alignment horizontal="right" vertical="center" wrapText="1"/>
    </xf>
    <xf numFmtId="0" fontId="0" fillId="0" borderId="19" xfId="0" applyBorder="1" applyAlignment="1">
      <alignment vertical="center" wrapText="1"/>
    </xf>
    <xf numFmtId="43" fontId="0" fillId="0" borderId="21" xfId="7" applyFont="1" applyFill="1" applyBorder="1" applyAlignment="1">
      <alignment horizontal="right" vertical="center"/>
    </xf>
    <xf numFmtId="43" fontId="16" fillId="0" borderId="20" xfId="7" applyFont="1" applyBorder="1" applyAlignment="1">
      <alignment vertical="center" wrapText="1"/>
    </xf>
    <xf numFmtId="43" fontId="16" fillId="2" borderId="20" xfId="7" applyFont="1" applyFill="1" applyBorder="1" applyAlignment="1">
      <alignment vertical="center" wrapText="1"/>
    </xf>
    <xf numFmtId="43" fontId="16" fillId="0" borderId="7" xfId="7" applyFont="1" applyBorder="1" applyAlignment="1">
      <alignment vertical="center" wrapText="1"/>
    </xf>
    <xf numFmtId="43" fontId="16" fillId="2" borderId="7" xfId="7" applyFont="1" applyFill="1" applyBorder="1" applyAlignment="1">
      <alignment vertical="center" wrapText="1"/>
    </xf>
    <xf numFmtId="43" fontId="21" fillId="2" borderId="7" xfId="7" applyFont="1" applyFill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43" fontId="16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43" fontId="16" fillId="2" borderId="6" xfId="7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3" fontId="16" fillId="0" borderId="2" xfId="7" applyFont="1" applyBorder="1" applyAlignment="1">
      <alignment horizontal="center" vertical="center" wrapText="1"/>
    </xf>
    <xf numFmtId="43" fontId="16" fillId="3" borderId="2" xfId="7" applyFont="1" applyFill="1" applyBorder="1" applyAlignment="1">
      <alignment horizontal="center" vertical="center" wrapText="1"/>
    </xf>
    <xf numFmtId="43" fontId="16" fillId="0" borderId="2" xfId="7" applyFont="1" applyFill="1" applyBorder="1" applyAlignment="1">
      <alignment horizontal="center" vertical="center" wrapText="1"/>
    </xf>
    <xf numFmtId="43" fontId="0" fillId="0" borderId="2" xfId="7" applyFont="1" applyFill="1" applyBorder="1" applyAlignment="1">
      <alignment horizontal="center" vertical="center" wrapText="1"/>
    </xf>
    <xf numFmtId="43" fontId="0" fillId="2" borderId="2" xfId="7" applyFont="1" applyFill="1" applyBorder="1" applyAlignment="1" applyProtection="1">
      <alignment vertical="center"/>
      <protection locked="0"/>
    </xf>
    <xf numFmtId="43" fontId="0" fillId="0" borderId="17" xfId="0" applyNumberFormat="1" applyBorder="1" applyAlignment="1" applyProtection="1">
      <alignment vertical="center"/>
      <protection locked="0"/>
    </xf>
    <xf numFmtId="43" fontId="0" fillId="3" borderId="17" xfId="0" applyNumberFormat="1" applyFill="1" applyBorder="1" applyAlignment="1" applyProtection="1">
      <alignment vertical="center"/>
      <protection locked="0"/>
    </xf>
    <xf numFmtId="43" fontId="0" fillId="0" borderId="2" xfId="7" applyFont="1" applyBorder="1" applyAlignment="1" applyProtection="1">
      <alignment vertical="center"/>
      <protection locked="0"/>
    </xf>
    <xf numFmtId="43" fontId="0" fillId="0" borderId="2" xfId="7" applyFont="1" applyBorder="1" applyAlignment="1">
      <alignment horizontal="right" vertical="center"/>
    </xf>
    <xf numFmtId="43" fontId="0" fillId="2" borderId="2" xfId="7" applyFont="1" applyFill="1" applyBorder="1" applyAlignment="1">
      <alignment horizontal="right" vertical="center"/>
    </xf>
    <xf numFmtId="43" fontId="0" fillId="0" borderId="21" xfId="7" applyFont="1" applyFill="1" applyBorder="1" applyAlignment="1" applyProtection="1">
      <alignment horizontal="right" vertical="center"/>
      <protection locked="0"/>
    </xf>
    <xf numFmtId="43" fontId="16" fillId="0" borderId="0" xfId="7" applyFont="1" applyBorder="1" applyAlignment="1">
      <alignment vertical="center" wrapText="1"/>
    </xf>
    <xf numFmtId="43" fontId="0" fillId="0" borderId="2" xfId="7" applyFont="1" applyFill="1" applyBorder="1" applyAlignment="1" applyProtection="1">
      <alignment vertical="center"/>
      <protection locked="0"/>
    </xf>
    <xf numFmtId="43" fontId="0" fillId="3" borderId="2" xfId="7" applyFont="1" applyFill="1" applyBorder="1" applyAlignment="1" applyProtection="1">
      <alignment vertical="center"/>
      <protection locked="0"/>
    </xf>
    <xf numFmtId="43" fontId="0" fillId="0" borderId="2" xfId="7" applyFont="1" applyBorder="1" applyAlignment="1">
      <alignment vertical="center"/>
    </xf>
    <xf numFmtId="43" fontId="0" fillId="2" borderId="2" xfId="7" applyFont="1" applyFill="1" applyBorder="1" applyAlignment="1">
      <alignment vertical="center"/>
    </xf>
    <xf numFmtId="0" fontId="16" fillId="3" borderId="2" xfId="0" applyFont="1" applyFill="1" applyBorder="1" applyAlignment="1">
      <alignment vertical="center" wrapText="1"/>
    </xf>
    <xf numFmtId="43" fontId="16" fillId="0" borderId="1" xfId="7" applyFont="1" applyFill="1" applyBorder="1" applyAlignment="1">
      <alignment horizontal="center" vertical="center" wrapText="1"/>
    </xf>
    <xf numFmtId="43" fontId="16" fillId="3" borderId="1" xfId="7" applyFont="1" applyFill="1" applyBorder="1" applyAlignment="1">
      <alignment horizontal="center" vertical="center" wrapText="1"/>
    </xf>
    <xf numFmtId="43" fontId="21" fillId="3" borderId="1" xfId="7" applyFont="1" applyFill="1" applyBorder="1" applyAlignment="1">
      <alignment horizontal="center" vertical="center" wrapText="1"/>
    </xf>
    <xf numFmtId="43" fontId="21" fillId="0" borderId="1" xfId="7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43" fontId="16" fillId="0" borderId="6" xfId="7" applyFont="1" applyFill="1" applyBorder="1" applyAlignment="1">
      <alignment horizontal="center" vertical="center" wrapText="1"/>
    </xf>
    <xf numFmtId="43" fontId="21" fillId="0" borderId="6" xfId="7" applyFont="1" applyFill="1" applyBorder="1" applyAlignment="1">
      <alignment horizontal="center" vertical="center" wrapText="1"/>
    </xf>
    <xf numFmtId="43" fontId="16" fillId="2" borderId="6" xfId="0" applyNumberFormat="1" applyFont="1" applyFill="1" applyBorder="1" applyAlignment="1">
      <alignment vertical="center" wrapText="1"/>
    </xf>
    <xf numFmtId="43" fontId="21" fillId="3" borderId="2" xfId="7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0" fillId="0" borderId="5" xfId="7" applyNumberFormat="1" applyFont="1" applyFill="1" applyBorder="1" applyAlignment="1">
      <alignment horizontal="left" vertical="center" wrapText="1"/>
    </xf>
    <xf numFmtId="0" fontId="0" fillId="0" borderId="6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>
      <alignment horizontal="left" vertical="center" wrapText="1"/>
    </xf>
    <xf numFmtId="0" fontId="0" fillId="3" borderId="6" xfId="7" applyNumberFormat="1" applyFont="1" applyFill="1" applyBorder="1" applyAlignment="1">
      <alignment horizontal="left" vertical="center" wrapText="1" readingOrder="1"/>
    </xf>
    <xf numFmtId="0" fontId="0" fillId="3" borderId="4" xfId="7" applyNumberFormat="1" applyFont="1" applyFill="1" applyBorder="1" applyAlignment="1">
      <alignment horizontal="left" vertical="center" wrapText="1" readingOrder="1"/>
    </xf>
    <xf numFmtId="0" fontId="16" fillId="3" borderId="5" xfId="7" applyNumberFormat="1" applyFont="1" applyFill="1" applyBorder="1" applyAlignment="1" applyProtection="1">
      <alignment vertical="center" wrapText="1"/>
      <protection locked="0"/>
    </xf>
    <xf numFmtId="0" fontId="0" fillId="3" borderId="6" xfId="7" applyNumberFormat="1" applyFont="1" applyFill="1" applyBorder="1" applyAlignment="1" applyProtection="1">
      <alignment vertical="center" wrapText="1"/>
      <protection locked="0"/>
    </xf>
    <xf numFmtId="0" fontId="0" fillId="3" borderId="4" xfId="7" applyNumberFormat="1" applyFont="1" applyFill="1" applyBorder="1" applyAlignment="1" applyProtection="1">
      <alignment vertical="center" wrapText="1"/>
      <protection locked="0"/>
    </xf>
    <xf numFmtId="0" fontId="0" fillId="0" borderId="5" xfId="7" applyNumberFormat="1" applyFont="1" applyFill="1" applyBorder="1" applyAlignment="1">
      <alignment vertical="center" wrapText="1"/>
    </xf>
    <xf numFmtId="0" fontId="0" fillId="0" borderId="6" xfId="7" applyNumberFormat="1" applyFont="1" applyFill="1" applyBorder="1" applyAlignment="1">
      <alignment vertical="center" wrapText="1"/>
    </xf>
    <xf numFmtId="0" fontId="0" fillId="0" borderId="4" xfId="7" applyNumberFormat="1" applyFont="1" applyFill="1" applyBorder="1" applyAlignment="1">
      <alignment vertical="center" wrapText="1"/>
    </xf>
    <xf numFmtId="0" fontId="0" fillId="3" borderId="5" xfId="7" applyNumberFormat="1" applyFont="1" applyFill="1" applyBorder="1" applyAlignment="1">
      <alignment vertical="center" wrapText="1"/>
    </xf>
    <xf numFmtId="0" fontId="0" fillId="3" borderId="6" xfId="7" applyNumberFormat="1" applyFont="1" applyFill="1" applyBorder="1" applyAlignment="1">
      <alignment vertical="center" wrapText="1"/>
    </xf>
    <xf numFmtId="0" fontId="0" fillId="3" borderId="4" xfId="7" applyNumberFormat="1" applyFont="1" applyFill="1" applyBorder="1" applyAlignment="1">
      <alignment vertical="center" wrapText="1"/>
    </xf>
    <xf numFmtId="0" fontId="0" fillId="3" borderId="5" xfId="7" applyNumberFormat="1" applyFont="1" applyFill="1" applyBorder="1" applyAlignment="1" applyProtection="1">
      <alignment horizontal="left" vertical="center" wrapText="1"/>
      <protection locked="0"/>
    </xf>
    <xf numFmtId="0" fontId="0" fillId="3" borderId="6" xfId="7" applyNumberFormat="1" applyFont="1" applyFill="1" applyBorder="1" applyAlignment="1" applyProtection="1">
      <alignment horizontal="left" vertical="center" wrapText="1"/>
      <protection locked="0"/>
    </xf>
    <xf numFmtId="0" fontId="0" fillId="3" borderId="4" xfId="7" applyNumberFormat="1" applyFont="1" applyFill="1" applyBorder="1" applyAlignment="1" applyProtection="1">
      <alignment horizontal="left" vertical="center" wrapText="1"/>
      <protection locked="0"/>
    </xf>
    <xf numFmtId="0" fontId="0" fillId="3" borderId="5" xfId="7" applyNumberFormat="1" applyFont="1" applyFill="1" applyBorder="1" applyAlignment="1" applyProtection="1">
      <alignment vertical="center" wrapText="1"/>
      <protection locked="0"/>
    </xf>
    <xf numFmtId="0" fontId="16" fillId="0" borderId="5" xfId="7" applyNumberFormat="1" applyFont="1" applyFill="1" applyBorder="1" applyAlignment="1" applyProtection="1">
      <alignment horizontal="left" vertical="center" wrapText="1"/>
      <protection locked="0"/>
    </xf>
    <xf numFmtId="0" fontId="0" fillId="0" borderId="6" xfId="7" applyNumberFormat="1" applyFont="1" applyFill="1" applyBorder="1" applyAlignment="1" applyProtection="1">
      <alignment horizontal="left" vertical="center" wrapText="1"/>
      <protection locked="0"/>
    </xf>
    <xf numFmtId="0" fontId="0" fillId="0" borderId="4" xfId="7" applyNumberFormat="1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11" xfId="52" xr:uid="{00000000-0005-0000-0000-000024000000}"/>
    <cellStyle name="Normal 2" xfId="51" xr:uid="{00000000-0005-0000-0000-000025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A2:N54" headerRowCount="0" totalsRowShown="0" headerRowDxfId="43" dataDxfId="42" totalsRowDxfId="41">
  <tableColumns count="14">
    <tableColumn id="1" xr3:uid="{00000000-0010-0000-0000-000001000000}" name="Colunas1" headerRowDxfId="40" dataDxfId="39" totalsRowDxfId="38"/>
    <tableColumn id="2" xr3:uid="{00000000-0010-0000-0000-000002000000}" name="Colunas2" headerRowDxfId="37" dataDxfId="36" totalsRowDxfId="35"/>
    <tableColumn id="3" xr3:uid="{00000000-0010-0000-0000-000003000000}" name="Colunas3" headerRowDxfId="34" dataDxfId="33" totalsRowDxfId="32"/>
    <tableColumn id="4" xr3:uid="{00000000-0010-0000-0000-000004000000}" name="Colunas4" headerRowDxfId="31" dataDxfId="30" totalsRowDxfId="29"/>
    <tableColumn id="5" xr3:uid="{00000000-0010-0000-0000-000005000000}" name="Colunas5" headerRowDxfId="28" dataDxfId="27" totalsRowDxfId="26" dataCellStyle="Vírgula"/>
    <tableColumn id="6" xr3:uid="{00000000-0010-0000-0000-000006000000}" name="Colunas6" headerRowDxfId="25" dataDxfId="24" totalsRowDxfId="23"/>
    <tableColumn id="7" xr3:uid="{00000000-0010-0000-0000-000007000000}" name="Colunas7" headerRowDxfId="22" dataDxfId="21" totalsRowDxfId="20"/>
    <tableColumn id="8" xr3:uid="{00000000-0010-0000-0000-000008000000}" name="Colunas8" headerRowDxfId="19" dataDxfId="18" totalsRowDxfId="17"/>
    <tableColumn id="9" xr3:uid="{00000000-0010-0000-0000-000009000000}" name="Colunas9" headerRowDxfId="16" dataDxfId="15" totalsRowDxfId="14"/>
    <tableColumn id="10" xr3:uid="{00000000-0010-0000-0000-00000A000000}" name="Colunas10" headerRowDxfId="13" dataDxfId="12" totalsRowDxfId="11" dataCellStyle="Vírgula"/>
    <tableColumn id="11" xr3:uid="{00000000-0010-0000-0000-00000B000000}" name="Colunas11" headerRowDxfId="10" dataDxfId="9" totalsRowDxfId="8"/>
    <tableColumn id="12" xr3:uid="{00000000-0010-0000-0000-00000C000000}" name="Colunas12" headerRowDxfId="7" dataDxfId="6" totalsRowDxfId="5"/>
    <tableColumn id="13" xr3:uid="{00000000-0010-0000-0000-00000D000000}" name="Colunas13" headerRowDxfId="4" dataDxfId="3" totalsRowDxfId="2"/>
    <tableColumn id="14" xr3:uid="{00000000-0010-0000-0000-00000E000000}" name="Colunas14" dataDxfId="1" totalsRowDxfId="0" dataCellStyle="Vírgula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view="pageLayout" zoomScale="85" zoomScaleNormal="85" zoomScalePageLayoutView="85" workbookViewId="0">
      <selection activeCell="B82" sqref="B82:M82"/>
    </sheetView>
  </sheetViews>
  <sheetFormatPr defaultRowHeight="15" x14ac:dyDescent="0.25"/>
  <cols>
    <col min="1" max="1" width="45.85546875" style="8" bestFit="1" customWidth="1"/>
    <col min="2" max="2" width="15.5703125" style="8" bestFit="1" customWidth="1"/>
    <col min="3" max="3" width="15.85546875" style="8" customWidth="1"/>
    <col min="4" max="13" width="15.28515625" style="8" bestFit="1" customWidth="1"/>
    <col min="14" max="14" width="16.28515625" style="8" customWidth="1"/>
    <col min="15" max="15" width="9.140625" style="8"/>
    <col min="16" max="16" width="13.28515625" style="8" bestFit="1" customWidth="1"/>
    <col min="17" max="16384" width="9.140625" style="8"/>
  </cols>
  <sheetData>
    <row r="1" spans="1:14" ht="48.75" customHeight="1" thickBot="1" x14ac:dyDescent="0.3">
      <c r="A1" s="5" t="s">
        <v>75</v>
      </c>
      <c r="B1" s="6"/>
      <c r="C1" s="6"/>
      <c r="D1" s="6"/>
      <c r="E1" s="6"/>
      <c r="F1" s="6"/>
      <c r="G1" s="6"/>
      <c r="H1" s="6"/>
      <c r="I1" s="6"/>
      <c r="J1" s="6"/>
      <c r="K1" s="79"/>
      <c r="L1" s="79"/>
      <c r="M1" s="79"/>
      <c r="N1" s="7"/>
    </row>
    <row r="2" spans="1:14" ht="15.75" thickBot="1" x14ac:dyDescent="0.3">
      <c r="A2" s="9" t="s">
        <v>19</v>
      </c>
      <c r="B2" s="10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23</v>
      </c>
      <c r="H2" s="9" t="s">
        <v>24</v>
      </c>
      <c r="I2" s="9" t="s">
        <v>0</v>
      </c>
      <c r="J2" s="9" t="s">
        <v>1</v>
      </c>
      <c r="K2" s="9" t="s">
        <v>62</v>
      </c>
      <c r="L2" s="9" t="s">
        <v>4</v>
      </c>
      <c r="M2" s="9" t="s">
        <v>5</v>
      </c>
      <c r="N2" s="9" t="s">
        <v>2</v>
      </c>
    </row>
    <row r="3" spans="1:14" ht="15.75" thickBot="1" x14ac:dyDescent="0.3">
      <c r="A3" s="11" t="s">
        <v>11</v>
      </c>
      <c r="B3" s="12">
        <v>943018.13</v>
      </c>
      <c r="C3" s="12">
        <v>532802.66</v>
      </c>
      <c r="D3" s="13">
        <v>912267.65</v>
      </c>
      <c r="E3" s="12">
        <v>857489.41</v>
      </c>
      <c r="F3" s="12">
        <v>1022507.46</v>
      </c>
      <c r="G3" s="12">
        <v>1303421.6399999999</v>
      </c>
      <c r="H3" s="12">
        <v>1243872.58</v>
      </c>
      <c r="I3" s="12">
        <v>1847747.87</v>
      </c>
      <c r="J3" s="12">
        <v>2111328.17</v>
      </c>
      <c r="K3" s="12">
        <v>2453473.2699999996</v>
      </c>
      <c r="L3" s="12">
        <v>2259901.1599999988</v>
      </c>
      <c r="M3" s="12">
        <v>1532302.9199999981</v>
      </c>
      <c r="N3" s="12"/>
    </row>
    <row r="4" spans="1:14" ht="30" customHeight="1" thickBot="1" x14ac:dyDescent="0.3">
      <c r="A4" s="14" t="s">
        <v>20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1:14" ht="30.75" thickBot="1" x14ac:dyDescent="0.3">
      <c r="A5" s="17" t="s">
        <v>38</v>
      </c>
      <c r="B5" s="12">
        <v>3794484</v>
      </c>
      <c r="C5" s="12">
        <v>3794484</v>
      </c>
      <c r="D5" s="12">
        <v>3794484</v>
      </c>
      <c r="E5" s="12">
        <v>3794484</v>
      </c>
      <c r="F5" s="12">
        <v>3794484</v>
      </c>
      <c r="G5" s="12">
        <v>3794484</v>
      </c>
      <c r="H5" s="12">
        <v>3794484</v>
      </c>
      <c r="I5" s="18">
        <v>3794484</v>
      </c>
      <c r="J5" s="18">
        <v>3794484</v>
      </c>
      <c r="K5" s="12">
        <v>3794484</v>
      </c>
      <c r="L5" s="12">
        <v>3794484</v>
      </c>
      <c r="M5" s="12">
        <v>3794484</v>
      </c>
      <c r="N5" s="19">
        <f>SUM(Tabela2[[#This Row],[Colunas2]:[Colunas13]])</f>
        <v>45533808</v>
      </c>
    </row>
    <row r="6" spans="1:14" ht="15.75" thickBot="1" x14ac:dyDescent="0.3">
      <c r="A6" s="17" t="s">
        <v>63</v>
      </c>
      <c r="B6" s="20">
        <v>0</v>
      </c>
      <c r="C6" s="12">
        <v>775.26</v>
      </c>
      <c r="D6" s="12">
        <v>0</v>
      </c>
      <c r="E6" s="12">
        <v>0</v>
      </c>
      <c r="F6" s="12">
        <v>0</v>
      </c>
      <c r="G6" s="12">
        <v>0</v>
      </c>
      <c r="H6" s="12">
        <v>750000</v>
      </c>
      <c r="I6" s="18">
        <v>234749.92</v>
      </c>
      <c r="J6" s="18">
        <v>118723.84</v>
      </c>
      <c r="K6" s="12">
        <v>118723.84</v>
      </c>
      <c r="L6" s="12">
        <v>0</v>
      </c>
      <c r="M6" s="12">
        <v>0</v>
      </c>
      <c r="N6" s="19">
        <f>SUM(Tabela2[[#This Row],[Colunas2]:[Colunas13]])</f>
        <v>1222972.8600000001</v>
      </c>
    </row>
    <row r="7" spans="1:14" ht="15.75" thickBot="1" x14ac:dyDescent="0.3">
      <c r="A7" s="17" t="s">
        <v>64</v>
      </c>
      <c r="B7" s="20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8">
        <v>0</v>
      </c>
      <c r="J7" s="18">
        <v>0</v>
      </c>
      <c r="K7" s="12">
        <v>0</v>
      </c>
      <c r="L7" s="12">
        <v>0</v>
      </c>
      <c r="M7" s="12">
        <v>938638</v>
      </c>
      <c r="N7" s="19">
        <f>SUM(Tabela2[[#This Row],[Colunas2]:[Colunas13]])</f>
        <v>938638</v>
      </c>
    </row>
    <row r="8" spans="1:14" ht="15.75" thickBot="1" x14ac:dyDescent="0.3">
      <c r="A8" s="17" t="s">
        <v>72</v>
      </c>
      <c r="B8" s="20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8">
        <v>0</v>
      </c>
      <c r="J8" s="18">
        <v>0</v>
      </c>
      <c r="K8" s="12">
        <v>0</v>
      </c>
      <c r="L8" s="12">
        <v>0</v>
      </c>
      <c r="M8" s="12">
        <v>0</v>
      </c>
      <c r="N8" s="19"/>
    </row>
    <row r="9" spans="1:14" ht="15.75" thickBot="1" x14ac:dyDescent="0.3">
      <c r="A9" s="17" t="s">
        <v>65</v>
      </c>
      <c r="B9" s="20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8">
        <v>0</v>
      </c>
      <c r="J9" s="18">
        <v>0</v>
      </c>
      <c r="K9" s="12">
        <v>0</v>
      </c>
      <c r="L9" s="12">
        <v>0</v>
      </c>
      <c r="M9" s="12">
        <v>0</v>
      </c>
      <c r="N9" s="19"/>
    </row>
    <row r="10" spans="1:14" ht="15.75" thickBot="1" x14ac:dyDescent="0.3">
      <c r="A10" s="17" t="s">
        <v>66</v>
      </c>
      <c r="B10" s="20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8">
        <v>0</v>
      </c>
      <c r="J10" s="18">
        <v>0</v>
      </c>
      <c r="K10" s="12">
        <v>0</v>
      </c>
      <c r="L10" s="12">
        <v>0</v>
      </c>
      <c r="M10" s="12">
        <v>0</v>
      </c>
      <c r="N10" s="19">
        <f>SUM(Tabela2[[#This Row],[Colunas2]:[Colunas13]])</f>
        <v>0</v>
      </c>
    </row>
    <row r="11" spans="1:14" ht="15.75" thickBot="1" x14ac:dyDescent="0.3">
      <c r="A11" s="17" t="s">
        <v>12</v>
      </c>
      <c r="B11" s="12">
        <v>14290.95</v>
      </c>
      <c r="C11" s="12">
        <v>11031.42</v>
      </c>
      <c r="D11" s="12">
        <v>15300.37</v>
      </c>
      <c r="E11" s="12">
        <v>15527.49</v>
      </c>
      <c r="F11" s="12">
        <v>16223.89</v>
      </c>
      <c r="G11" s="12">
        <v>17570.32</v>
      </c>
      <c r="H11" s="12">
        <v>22880.28</v>
      </c>
      <c r="I11" s="18">
        <v>25835.39</v>
      </c>
      <c r="J11" s="18">
        <v>25275.67</v>
      </c>
      <c r="K11" s="12">
        <v>28567.63</v>
      </c>
      <c r="L11" s="12">
        <v>24973.74</v>
      </c>
      <c r="M11" s="12">
        <v>20314.63</v>
      </c>
      <c r="N11" s="19">
        <f>SUM(Tabela2[[#This Row],[Colunas2]:[Colunas13]])</f>
        <v>237791.77999999997</v>
      </c>
    </row>
    <row r="12" spans="1:14" ht="15.75" thickBot="1" x14ac:dyDescent="0.3">
      <c r="A12" s="17" t="s">
        <v>67</v>
      </c>
      <c r="B12" s="20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8">
        <v>0</v>
      </c>
      <c r="J12" s="18">
        <v>0</v>
      </c>
      <c r="K12" s="12">
        <v>0</v>
      </c>
      <c r="L12" s="12">
        <v>0</v>
      </c>
      <c r="M12" s="12">
        <v>0</v>
      </c>
      <c r="N12" s="19"/>
    </row>
    <row r="13" spans="1:14" ht="30.75" thickBot="1" x14ac:dyDescent="0.3">
      <c r="A13" s="17" t="s">
        <v>68</v>
      </c>
      <c r="B13" s="20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8">
        <v>0</v>
      </c>
      <c r="J13" s="18">
        <v>0</v>
      </c>
      <c r="K13" s="12">
        <v>0</v>
      </c>
      <c r="L13" s="12">
        <v>0</v>
      </c>
      <c r="M13" s="12">
        <v>0</v>
      </c>
      <c r="N13" s="19"/>
    </row>
    <row r="14" spans="1:14" ht="15.75" thickBot="1" x14ac:dyDescent="0.3">
      <c r="A14" s="17" t="s">
        <v>69</v>
      </c>
      <c r="B14" s="20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8">
        <v>0</v>
      </c>
      <c r="J14" s="18">
        <v>0</v>
      </c>
      <c r="K14" s="12">
        <v>0</v>
      </c>
      <c r="L14" s="12">
        <v>0</v>
      </c>
      <c r="M14" s="12">
        <v>0</v>
      </c>
      <c r="N14" s="19">
        <f>SUM(Tabela2[[#This Row],[Colunas2]:[Colunas13]])</f>
        <v>0</v>
      </c>
    </row>
    <row r="15" spans="1:14" ht="15.75" thickBot="1" x14ac:dyDescent="0.3">
      <c r="A15" s="21" t="s">
        <v>39</v>
      </c>
      <c r="B15" s="20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8">
        <v>0</v>
      </c>
      <c r="J15" s="18">
        <v>0</v>
      </c>
      <c r="K15" s="12">
        <v>0</v>
      </c>
      <c r="L15" s="12">
        <v>0</v>
      </c>
      <c r="M15" s="12">
        <v>0</v>
      </c>
      <c r="N15" s="19">
        <f>SUM(Tabela2[[#This Row],[Colunas2]:[Colunas13]])</f>
        <v>0</v>
      </c>
    </row>
    <row r="16" spans="1:14" ht="15.75" thickBot="1" x14ac:dyDescent="0.3">
      <c r="A16" s="21" t="s">
        <v>70</v>
      </c>
      <c r="B16" s="20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8">
        <v>0</v>
      </c>
      <c r="J16" s="18">
        <v>0</v>
      </c>
      <c r="K16" s="12">
        <v>0</v>
      </c>
      <c r="L16" s="12">
        <v>0</v>
      </c>
      <c r="M16" s="12">
        <v>0</v>
      </c>
      <c r="N16" s="19">
        <f>SUM(Tabela2[[#This Row],[Colunas2]:[Colunas13]])</f>
        <v>0</v>
      </c>
    </row>
    <row r="17" spans="1:14" ht="15.75" thickBot="1" x14ac:dyDescent="0.3">
      <c r="A17" s="21" t="s">
        <v>71</v>
      </c>
      <c r="B17" s="20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8">
        <v>0</v>
      </c>
      <c r="J17" s="18">
        <v>0</v>
      </c>
      <c r="K17" s="12">
        <v>0</v>
      </c>
      <c r="L17" s="12">
        <v>0</v>
      </c>
      <c r="M17" s="12">
        <v>0</v>
      </c>
      <c r="N17" s="19">
        <f>SUM(Tabela2[[#This Row],[Colunas2]:[Colunas13]])</f>
        <v>0</v>
      </c>
    </row>
    <row r="18" spans="1:14" ht="15.75" thickBot="1" x14ac:dyDescent="0.3">
      <c r="A18" s="21" t="s">
        <v>40</v>
      </c>
      <c r="B18" s="12">
        <v>485.14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  <c r="J18" s="13">
        <v>0</v>
      </c>
      <c r="K18" s="12">
        <v>0</v>
      </c>
      <c r="L18" s="12">
        <v>4914.26</v>
      </c>
      <c r="M18" s="12">
        <v>0</v>
      </c>
      <c r="N18" s="19">
        <f>SUM(Tabela2[[#This Row],[Colunas2]:[Colunas13]])</f>
        <v>5399.4000000000005</v>
      </c>
    </row>
    <row r="19" spans="1:14" ht="15.75" thickBot="1" x14ac:dyDescent="0.3">
      <c r="A19" s="22" t="s">
        <v>41</v>
      </c>
      <c r="B19" s="23">
        <v>3809260.09</v>
      </c>
      <c r="C19" s="23">
        <v>3806290.68</v>
      </c>
      <c r="D19" s="23">
        <v>3809784.37</v>
      </c>
      <c r="E19" s="19">
        <v>3810011.49</v>
      </c>
      <c r="F19" s="23">
        <v>3810707.89</v>
      </c>
      <c r="G19" s="23">
        <v>3812054.32</v>
      </c>
      <c r="H19" s="23">
        <v>4567364.28</v>
      </c>
      <c r="I19" s="23">
        <v>4055069.31</v>
      </c>
      <c r="J19" s="23">
        <v>3938483.51</v>
      </c>
      <c r="K19" s="23">
        <v>3941775.4699999997</v>
      </c>
      <c r="L19" s="23">
        <v>3824372</v>
      </c>
      <c r="M19" s="23">
        <v>4753436.63</v>
      </c>
      <c r="N19" s="19">
        <f>SUM(Tabela2[[#This Row],[Colunas2]:[Colunas13]])</f>
        <v>47938610.039999999</v>
      </c>
    </row>
    <row r="20" spans="1:14" ht="30" customHeight="1" thickBot="1" x14ac:dyDescent="0.3">
      <c r="A20" s="14" t="s">
        <v>13</v>
      </c>
      <c r="B20" s="24"/>
      <c r="C20" s="24"/>
      <c r="D20" s="24"/>
      <c r="E20" s="15"/>
      <c r="F20" s="24"/>
      <c r="G20" s="24"/>
      <c r="H20" s="24"/>
      <c r="I20" s="24"/>
      <c r="J20" s="24"/>
      <c r="K20" s="24"/>
      <c r="L20" s="24"/>
      <c r="M20" s="24"/>
      <c r="N20" s="16"/>
    </row>
    <row r="21" spans="1:14" s="2" customFormat="1" ht="15.75" thickBot="1" x14ac:dyDescent="0.3">
      <c r="A21" s="22" t="s">
        <v>14</v>
      </c>
      <c r="B21" s="25">
        <v>2207775.46</v>
      </c>
      <c r="C21" s="25">
        <v>2035137.3</v>
      </c>
      <c r="D21" s="25">
        <v>2021678.5</v>
      </c>
      <c r="E21" s="19">
        <v>2020122.86</v>
      </c>
      <c r="F21" s="25">
        <v>1965304.57</v>
      </c>
      <c r="G21" s="25">
        <v>2060923.08</v>
      </c>
      <c r="H21" s="25">
        <v>2081678.91</v>
      </c>
      <c r="I21" s="25">
        <v>2043045.24</v>
      </c>
      <c r="J21" s="25">
        <v>2044285.75</v>
      </c>
      <c r="K21" s="25">
        <v>2260138.6500000004</v>
      </c>
      <c r="L21" s="25">
        <v>2899448.86</v>
      </c>
      <c r="M21" s="25">
        <v>3118706.7600000002</v>
      </c>
      <c r="N21" s="19">
        <f>SUM(Tabela2[[#This Row],[Colunas2]:[Colunas13]])</f>
        <v>26758245.940000001</v>
      </c>
    </row>
    <row r="22" spans="1:14" ht="15.75" thickBot="1" x14ac:dyDescent="0.3">
      <c r="A22" s="17" t="s">
        <v>31</v>
      </c>
      <c r="B22" s="12">
        <v>1103608.48</v>
      </c>
      <c r="C22" s="12">
        <v>1220938.3600000001</v>
      </c>
      <c r="D22" s="12">
        <v>1217674.67</v>
      </c>
      <c r="E22" s="12">
        <v>1193470.55</v>
      </c>
      <c r="F22" s="12">
        <v>1178994.42</v>
      </c>
      <c r="G22" s="12">
        <v>1203387.1000000001</v>
      </c>
      <c r="H22" s="12">
        <v>1215900.2</v>
      </c>
      <c r="I22" s="12">
        <v>1141229.21</v>
      </c>
      <c r="J22" s="12">
        <v>1226387.8700000001</v>
      </c>
      <c r="K22" s="12">
        <v>1355568.85</v>
      </c>
      <c r="L22" s="12">
        <v>1253564.8</v>
      </c>
      <c r="M22" s="12">
        <v>1293360.42</v>
      </c>
      <c r="N22" s="19">
        <f>SUM(Tabela2[[#This Row],[Colunas2]:[Colunas13]])</f>
        <v>14604084.93</v>
      </c>
    </row>
    <row r="23" spans="1:14" ht="15.75" thickBot="1" x14ac:dyDescent="0.3">
      <c r="A23" s="17" t="s">
        <v>33</v>
      </c>
      <c r="B23" s="12">
        <v>108818.01</v>
      </c>
      <c r="C23" s="12">
        <v>57507.48</v>
      </c>
      <c r="D23" s="12">
        <v>61913.53</v>
      </c>
      <c r="E23" s="12">
        <v>62465.95</v>
      </c>
      <c r="F23" s="12">
        <v>61157.53</v>
      </c>
      <c r="G23" s="12">
        <v>61262.94</v>
      </c>
      <c r="H23" s="12">
        <v>65072.959999999999</v>
      </c>
      <c r="I23" s="12">
        <v>61622.25</v>
      </c>
      <c r="J23" s="12">
        <v>65410.559999999998</v>
      </c>
      <c r="K23" s="12">
        <v>121639.09</v>
      </c>
      <c r="L23" s="12">
        <v>122707.81000000001</v>
      </c>
      <c r="M23" s="12">
        <v>121316.86</v>
      </c>
      <c r="N23" s="19">
        <f>SUM(Tabela2[[#This Row],[Colunas2]:[Colunas13]])</f>
        <v>970894.97</v>
      </c>
    </row>
    <row r="24" spans="1:14" ht="15.75" thickBot="1" x14ac:dyDescent="0.3">
      <c r="A24" s="17" t="s">
        <v>42</v>
      </c>
      <c r="B24" s="12">
        <v>9222.33</v>
      </c>
      <c r="C24" s="12">
        <v>16341.38</v>
      </c>
      <c r="D24" s="12">
        <v>0</v>
      </c>
      <c r="E24" s="12">
        <v>0</v>
      </c>
      <c r="F24" s="12">
        <v>0</v>
      </c>
      <c r="G24" s="12">
        <v>0</v>
      </c>
      <c r="H24" s="12">
        <v>4380.4799999999996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9">
        <f>SUM(Tabela2[[#This Row],[Colunas2]:[Colunas13]])</f>
        <v>29944.19</v>
      </c>
    </row>
    <row r="25" spans="1:14" ht="15.75" thickBot="1" x14ac:dyDescent="0.3">
      <c r="A25" s="17" t="s">
        <v>32</v>
      </c>
      <c r="B25" s="12">
        <v>666016.67000000004</v>
      </c>
      <c r="C25" s="12">
        <v>452076.65</v>
      </c>
      <c r="D25" s="12">
        <v>462614.94</v>
      </c>
      <c r="E25" s="12">
        <v>457957.79</v>
      </c>
      <c r="F25" s="12">
        <v>454973.77</v>
      </c>
      <c r="G25" s="12">
        <v>444898.16</v>
      </c>
      <c r="H25" s="12">
        <v>449101</v>
      </c>
      <c r="I25" s="12">
        <v>470051.87</v>
      </c>
      <c r="J25" s="12">
        <v>456778.8</v>
      </c>
      <c r="K25" s="12">
        <v>494365.95</v>
      </c>
      <c r="L25" s="12">
        <v>503805.53999999992</v>
      </c>
      <c r="M25" s="12">
        <v>669834.74</v>
      </c>
      <c r="N25" s="19">
        <f>SUM(Tabela2[[#This Row],[Colunas2]:[Colunas13]])</f>
        <v>5982475.8800000008</v>
      </c>
    </row>
    <row r="26" spans="1:14" ht="15.75" thickBot="1" x14ac:dyDescent="0.3">
      <c r="A26" s="17" t="s">
        <v>43</v>
      </c>
      <c r="B26" s="12">
        <v>77155.66</v>
      </c>
      <c r="C26" s="12">
        <v>14537.15</v>
      </c>
      <c r="D26" s="12">
        <v>21089.65</v>
      </c>
      <c r="E26" s="12">
        <v>30028.02</v>
      </c>
      <c r="F26" s="12">
        <v>17154.900000000001</v>
      </c>
      <c r="G26" s="12">
        <v>81042.960000000006</v>
      </c>
      <c r="H26" s="12">
        <v>14888.79</v>
      </c>
      <c r="I26" s="12">
        <v>99932.09</v>
      </c>
      <c r="J26" s="12">
        <v>7885.77</v>
      </c>
      <c r="K26" s="12">
        <v>7848.24</v>
      </c>
      <c r="L26" s="12">
        <v>12541.92</v>
      </c>
      <c r="M26" s="12">
        <v>22664.489999999998</v>
      </c>
      <c r="N26" s="19">
        <f>SUM(Tabela2[[#This Row],[Colunas2]:[Colunas13]])</f>
        <v>406769.63999999996</v>
      </c>
    </row>
    <row r="27" spans="1:14" ht="15.75" thickBot="1" x14ac:dyDescent="0.3">
      <c r="A27" s="17" t="s">
        <v>25</v>
      </c>
      <c r="B27" s="12">
        <v>3276.98</v>
      </c>
      <c r="C27" s="12">
        <v>24266.55</v>
      </c>
      <c r="D27" s="12">
        <v>4396.43</v>
      </c>
      <c r="E27" s="12">
        <v>12285.13</v>
      </c>
      <c r="F27" s="12">
        <v>6168.32</v>
      </c>
      <c r="G27" s="12">
        <v>9332.7999999999993</v>
      </c>
      <c r="H27" s="12">
        <v>3902.26</v>
      </c>
      <c r="I27" s="12">
        <v>12912.86</v>
      </c>
      <c r="J27" s="12">
        <v>0</v>
      </c>
      <c r="K27" s="12">
        <v>0</v>
      </c>
      <c r="L27" s="12">
        <v>738147.39999999991</v>
      </c>
      <c r="M27" s="12">
        <v>584813.50000000012</v>
      </c>
      <c r="N27" s="19">
        <f>SUM(Tabela2[[#This Row],[Colunas2]:[Colunas13]])</f>
        <v>1399502.23</v>
      </c>
    </row>
    <row r="28" spans="1:14" ht="15.75" thickBot="1" x14ac:dyDescent="0.3">
      <c r="A28" s="17" t="s">
        <v>26</v>
      </c>
      <c r="B28" s="12">
        <v>111828.09</v>
      </c>
      <c r="C28" s="12">
        <v>114743.39</v>
      </c>
      <c r="D28" s="12">
        <v>119825.68</v>
      </c>
      <c r="E28" s="12">
        <v>126618.32</v>
      </c>
      <c r="F28" s="12">
        <v>103192.78</v>
      </c>
      <c r="G28" s="12">
        <v>120737.84</v>
      </c>
      <c r="H28" s="12">
        <v>196126.09</v>
      </c>
      <c r="I28" s="12">
        <v>123634.97</v>
      </c>
      <c r="J28" s="12">
        <v>148325.99</v>
      </c>
      <c r="K28" s="12">
        <v>135629.99</v>
      </c>
      <c r="L28" s="12">
        <v>117681.95000000001</v>
      </c>
      <c r="M28" s="12">
        <v>281721.88</v>
      </c>
      <c r="N28" s="19">
        <f>SUM(Tabela2[[#This Row],[Colunas2]:[Colunas13]])</f>
        <v>1700066.9699999997</v>
      </c>
    </row>
    <row r="29" spans="1:14" ht="15.75" thickBot="1" x14ac:dyDescent="0.3">
      <c r="A29" s="21" t="s">
        <v>44</v>
      </c>
      <c r="B29" s="12">
        <v>127849.24</v>
      </c>
      <c r="C29" s="12">
        <v>134726.34</v>
      </c>
      <c r="D29" s="12">
        <v>134163.6</v>
      </c>
      <c r="E29" s="12">
        <v>137297.1</v>
      </c>
      <c r="F29" s="12">
        <v>143662.85</v>
      </c>
      <c r="G29" s="12">
        <v>140261.28</v>
      </c>
      <c r="H29" s="12">
        <v>132307.13</v>
      </c>
      <c r="I29" s="12">
        <v>133661.99</v>
      </c>
      <c r="J29" s="12">
        <v>139496.76</v>
      </c>
      <c r="K29" s="12">
        <v>145086.53000000006</v>
      </c>
      <c r="L29" s="12">
        <v>150999.43999999997</v>
      </c>
      <c r="M29" s="12">
        <v>144994.87</v>
      </c>
      <c r="N29" s="19">
        <f>SUM(Tabela2[[#This Row],[Colunas2]:[Colunas13]])</f>
        <v>1664507.13</v>
      </c>
    </row>
    <row r="30" spans="1:14" ht="15.75" thickBot="1" x14ac:dyDescent="0.3">
      <c r="A30" s="21" t="s">
        <v>73</v>
      </c>
      <c r="B30" s="20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9">
        <f>SUM(Tabela2[[#This Row],[Colunas2]:[Colunas13]])</f>
        <v>0</v>
      </c>
    </row>
    <row r="31" spans="1:14" ht="15.75" thickBot="1" x14ac:dyDescent="0.3">
      <c r="A31" s="21" t="s">
        <v>74</v>
      </c>
      <c r="B31" s="20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9">
        <f>SUM(Tabela2[[#This Row],[Colunas2]:[Colunas13]])</f>
        <v>0</v>
      </c>
    </row>
    <row r="32" spans="1:14" ht="15.75" thickBot="1" x14ac:dyDescent="0.3">
      <c r="A32" s="22" t="s">
        <v>29</v>
      </c>
      <c r="B32" s="19">
        <v>844292.05</v>
      </c>
      <c r="C32" s="19">
        <v>715210.91</v>
      </c>
      <c r="D32" s="12">
        <v>947398.95</v>
      </c>
      <c r="E32" s="12">
        <v>675379.45</v>
      </c>
      <c r="F32" s="19">
        <v>770401.28000000003</v>
      </c>
      <c r="G32" s="12">
        <v>881449.94</v>
      </c>
      <c r="H32" s="12">
        <v>821867.86</v>
      </c>
      <c r="I32" s="12">
        <v>827925</v>
      </c>
      <c r="J32" s="12">
        <v>630900.44999999995</v>
      </c>
      <c r="K32" s="12">
        <v>900011.84</v>
      </c>
      <c r="L32" s="12">
        <v>754250.75</v>
      </c>
      <c r="M32" s="12">
        <v>529173.64</v>
      </c>
      <c r="N32" s="19">
        <f>SUM(Tabela2[[#This Row],[Colunas2]:[Colunas13]])</f>
        <v>9298262.120000001</v>
      </c>
    </row>
    <row r="33" spans="1:14" ht="15.75" thickBot="1" x14ac:dyDescent="0.3">
      <c r="A33" s="22" t="s">
        <v>34</v>
      </c>
      <c r="B33" s="19">
        <v>453044.03</v>
      </c>
      <c r="C33" s="19">
        <v>442737.3</v>
      </c>
      <c r="D33" s="12">
        <v>413002.12</v>
      </c>
      <c r="E33" s="12">
        <v>390676.46</v>
      </c>
      <c r="F33" s="19">
        <v>421917.99</v>
      </c>
      <c r="G33" s="12">
        <v>394867.04</v>
      </c>
      <c r="H33" s="12">
        <v>429825.66</v>
      </c>
      <c r="I33" s="12">
        <v>414175.95</v>
      </c>
      <c r="J33" s="12">
        <v>376436.29</v>
      </c>
      <c r="K33" s="12">
        <v>419029</v>
      </c>
      <c r="L33" s="12">
        <v>378305.24</v>
      </c>
      <c r="M33" s="12">
        <v>368064.79000000004</v>
      </c>
      <c r="N33" s="19">
        <f>SUM(Tabela2[[#This Row],[Colunas2]:[Colunas13]])</f>
        <v>4902081.870000001</v>
      </c>
    </row>
    <row r="34" spans="1:14" ht="15.75" thickBot="1" x14ac:dyDescent="0.3">
      <c r="A34" s="17" t="s">
        <v>35</v>
      </c>
      <c r="B34" s="12">
        <v>453044.03</v>
      </c>
      <c r="C34" s="12">
        <v>441882.55</v>
      </c>
      <c r="D34" s="12">
        <v>412008.87</v>
      </c>
      <c r="E34" s="12">
        <v>390676.46</v>
      </c>
      <c r="F34" s="12">
        <v>421917.99</v>
      </c>
      <c r="G34" s="12">
        <v>394867.04</v>
      </c>
      <c r="H34" s="12">
        <v>429825.66</v>
      </c>
      <c r="I34" s="12">
        <v>414175.95</v>
      </c>
      <c r="J34" s="12">
        <v>376436.29</v>
      </c>
      <c r="K34" s="12">
        <v>419029</v>
      </c>
      <c r="L34" s="12">
        <v>378305.24</v>
      </c>
      <c r="M34" s="12">
        <v>368064.79000000004</v>
      </c>
      <c r="N34" s="19">
        <f>SUM(Tabela2[[#This Row],[Colunas2]:[Colunas13]])</f>
        <v>4900233.870000001</v>
      </c>
    </row>
    <row r="35" spans="1:14" ht="15.75" thickBot="1" x14ac:dyDescent="0.3">
      <c r="A35" s="17" t="s">
        <v>36</v>
      </c>
      <c r="B35" s="12">
        <v>0</v>
      </c>
      <c r="C35" s="12">
        <v>854.75</v>
      </c>
      <c r="D35" s="12">
        <v>993.25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9">
        <f>SUM(Tabela2[[#This Row],[Colunas2]:[Colunas13]])</f>
        <v>1848</v>
      </c>
    </row>
    <row r="36" spans="1:14" ht="15.75" thickBot="1" x14ac:dyDescent="0.3">
      <c r="A36" s="17" t="s">
        <v>37</v>
      </c>
      <c r="B36" s="12">
        <v>391248.02</v>
      </c>
      <c r="C36" s="12">
        <v>272473.61</v>
      </c>
      <c r="D36" s="12">
        <v>534396.82999999996</v>
      </c>
      <c r="E36" s="12">
        <v>284702.99</v>
      </c>
      <c r="F36" s="12">
        <v>348483.29</v>
      </c>
      <c r="G36" s="12">
        <v>486582.9</v>
      </c>
      <c r="H36" s="12">
        <v>392042.2</v>
      </c>
      <c r="I36" s="12">
        <v>413749.05</v>
      </c>
      <c r="J36" s="12">
        <v>254464.16</v>
      </c>
      <c r="K36" s="12">
        <v>480982.83999999997</v>
      </c>
      <c r="L36" s="12">
        <v>375945.51000000007</v>
      </c>
      <c r="M36" s="12">
        <v>161108.84999999998</v>
      </c>
      <c r="N36" s="19">
        <f>SUM(Tabela2[[#This Row],[Colunas2]:[Colunas13]])</f>
        <v>4396180.25</v>
      </c>
    </row>
    <row r="37" spans="1:14" ht="15.75" thickBot="1" x14ac:dyDescent="0.3">
      <c r="A37" s="22" t="s">
        <v>15</v>
      </c>
      <c r="B37" s="19">
        <v>488781.32</v>
      </c>
      <c r="C37" s="19">
        <v>393638.82</v>
      </c>
      <c r="D37" s="12">
        <v>406207.16</v>
      </c>
      <c r="E37" s="12">
        <v>727155.58</v>
      </c>
      <c r="F37" s="19">
        <v>524707.78</v>
      </c>
      <c r="G37" s="12">
        <v>531845.92000000004</v>
      </c>
      <c r="H37" s="12">
        <v>670664.88</v>
      </c>
      <c r="I37" s="12">
        <v>697074.09</v>
      </c>
      <c r="J37" s="12">
        <v>707594.27</v>
      </c>
      <c r="K37" s="12">
        <v>712675.99</v>
      </c>
      <c r="L37" s="12">
        <v>642764.11</v>
      </c>
      <c r="M37" s="12">
        <v>447887.05999999994</v>
      </c>
      <c r="N37" s="19">
        <f>SUM(Tabela2[[#This Row],[Colunas2]:[Colunas13]])</f>
        <v>6950996.9800000004</v>
      </c>
    </row>
    <row r="38" spans="1:14" ht="15.75" thickBot="1" x14ac:dyDescent="0.3">
      <c r="A38" s="17" t="s">
        <v>45</v>
      </c>
      <c r="B38" s="12">
        <v>196206.72</v>
      </c>
      <c r="C38" s="12">
        <v>169271.12</v>
      </c>
      <c r="D38" s="12">
        <v>166765.71</v>
      </c>
      <c r="E38" s="12">
        <v>404936.56</v>
      </c>
      <c r="F38" s="12">
        <v>276640.58</v>
      </c>
      <c r="G38" s="12">
        <v>264375.5</v>
      </c>
      <c r="H38" s="12">
        <v>288842.96999999997</v>
      </c>
      <c r="I38" s="12">
        <v>327752.84000000003</v>
      </c>
      <c r="J38" s="12">
        <v>403910.43</v>
      </c>
      <c r="K38" s="12">
        <v>362786.72999999992</v>
      </c>
      <c r="L38" s="12">
        <v>369616.13439322304</v>
      </c>
      <c r="M38" s="12">
        <v>229235.77</v>
      </c>
      <c r="N38" s="19">
        <f>SUM(Tabela2[[#This Row],[Colunas2]:[Colunas13]])</f>
        <v>3460341.0643932233</v>
      </c>
    </row>
    <row r="39" spans="1:14" ht="15.75" thickBot="1" x14ac:dyDescent="0.3">
      <c r="A39" s="17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9">
        <f>SUM(Tabela2[[#This Row],[Colunas2]:[Colunas13]])</f>
        <v>0</v>
      </c>
    </row>
    <row r="40" spans="1:14" ht="15.75" thickBot="1" x14ac:dyDescent="0.3">
      <c r="A40" s="17" t="s">
        <v>47</v>
      </c>
      <c r="B40" s="12">
        <v>292574.59999999998</v>
      </c>
      <c r="C40" s="12">
        <v>224367.7</v>
      </c>
      <c r="D40" s="12">
        <v>239441.45</v>
      </c>
      <c r="E40" s="12">
        <v>322219.02</v>
      </c>
      <c r="F40" s="12">
        <v>248067.20000000001</v>
      </c>
      <c r="G40" s="12">
        <v>267470.42</v>
      </c>
      <c r="H40" s="12">
        <v>381821.91</v>
      </c>
      <c r="I40" s="12">
        <v>369321.25</v>
      </c>
      <c r="J40" s="12">
        <v>303683.84000000003</v>
      </c>
      <c r="K40" s="12">
        <v>349889.26</v>
      </c>
      <c r="L40" s="12">
        <v>273147.97560677695</v>
      </c>
      <c r="M40" s="12">
        <v>218651.28999999992</v>
      </c>
      <c r="N40" s="19">
        <f>SUM(Tabela2[[#This Row],[Colunas2]:[Colunas13]])</f>
        <v>3490655.9156067763</v>
      </c>
    </row>
    <row r="41" spans="1:14" s="2" customFormat="1" ht="15.75" thickBot="1" x14ac:dyDescent="0.3">
      <c r="A41" s="22" t="s">
        <v>48</v>
      </c>
      <c r="B41" s="19">
        <v>0</v>
      </c>
      <c r="C41" s="19">
        <v>33593.49</v>
      </c>
      <c r="D41" s="19">
        <v>43906.18</v>
      </c>
      <c r="E41" s="12">
        <v>200</v>
      </c>
      <c r="F41" s="19">
        <v>8480</v>
      </c>
      <c r="G41" s="19">
        <v>240</v>
      </c>
      <c r="H41" s="19">
        <v>17463.98</v>
      </c>
      <c r="I41" s="19">
        <v>0</v>
      </c>
      <c r="J41" s="19">
        <v>0</v>
      </c>
      <c r="K41" s="19">
        <v>142.41999999999999</v>
      </c>
      <c r="L41" s="19">
        <v>0</v>
      </c>
      <c r="M41" s="19">
        <v>0</v>
      </c>
      <c r="N41" s="19">
        <f>SUM(Tabela2[[#This Row],[Colunas2]:[Colunas13]])</f>
        <v>104026.06999999999</v>
      </c>
    </row>
    <row r="42" spans="1:14" ht="15.75" thickBot="1" x14ac:dyDescent="0.3">
      <c r="A42" s="17" t="s">
        <v>49</v>
      </c>
      <c r="B42" s="12">
        <v>0</v>
      </c>
      <c r="C42" s="12">
        <v>33593.49</v>
      </c>
      <c r="D42" s="12">
        <v>43906.18</v>
      </c>
      <c r="E42" s="12">
        <v>200</v>
      </c>
      <c r="F42" s="12">
        <v>8480</v>
      </c>
      <c r="G42" s="12">
        <v>240</v>
      </c>
      <c r="H42" s="12">
        <v>17463.98</v>
      </c>
      <c r="I42" s="12">
        <v>0</v>
      </c>
      <c r="J42" s="12">
        <v>0</v>
      </c>
      <c r="K42" s="12">
        <v>142.41999999999999</v>
      </c>
      <c r="L42" s="12">
        <v>0</v>
      </c>
      <c r="M42" s="12">
        <v>0</v>
      </c>
      <c r="N42" s="19">
        <f>SUM(Tabela2[[#This Row],[Colunas2]:[Colunas13]])</f>
        <v>104026.06999999999</v>
      </c>
    </row>
    <row r="43" spans="1:14" ht="15.75" thickBot="1" x14ac:dyDescent="0.3">
      <c r="A43" s="17" t="s">
        <v>50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9">
        <f>SUM(Tabela2[[#This Row],[Colunas2]:[Colunas13]])</f>
        <v>0</v>
      </c>
    </row>
    <row r="44" spans="1:14" ht="15.75" thickBot="1" x14ac:dyDescent="0.3">
      <c r="A44" s="17" t="s">
        <v>51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9">
        <f>SUM(Tabela2[[#This Row],[Colunas2]:[Colunas13]])</f>
        <v>0</v>
      </c>
    </row>
    <row r="45" spans="1:14" ht="15.75" thickBot="1" x14ac:dyDescent="0.3">
      <c r="A45" s="17" t="s">
        <v>52</v>
      </c>
      <c r="B45" s="12">
        <v>135640.01</v>
      </c>
      <c r="C45" s="12">
        <v>122953.78</v>
      </c>
      <c r="D45" s="12">
        <v>105514.49</v>
      </c>
      <c r="E45" s="12">
        <v>120487.3</v>
      </c>
      <c r="F45" s="12">
        <v>156909.88</v>
      </c>
      <c r="G45" s="12">
        <v>107534.8</v>
      </c>
      <c r="H45" s="12">
        <v>101971.85</v>
      </c>
      <c r="I45" s="12">
        <v>109831.39</v>
      </c>
      <c r="J45" s="12">
        <v>114367.56</v>
      </c>
      <c r="K45" s="12">
        <v>143044.22</v>
      </c>
      <c r="L45" s="12">
        <v>138633.40000000002</v>
      </c>
      <c r="M45" s="12">
        <v>102754.23</v>
      </c>
      <c r="N45" s="19">
        <f>SUM(Tabela2[[#This Row],[Colunas2]:[Colunas13]])</f>
        <v>1459642.9100000001</v>
      </c>
    </row>
    <row r="46" spans="1:14" ht="15.75" thickBot="1" x14ac:dyDescent="0.3">
      <c r="A46" s="17" t="s">
        <v>53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9">
        <f>SUM(Tabela2[[#This Row],[Colunas2]:[Colunas13]])</f>
        <v>0</v>
      </c>
    </row>
    <row r="47" spans="1:14" ht="15.75" thickBot="1" x14ac:dyDescent="0.3">
      <c r="A47" s="21" t="s">
        <v>18</v>
      </c>
      <c r="B47" s="12">
        <v>711.1</v>
      </c>
      <c r="C47" s="12">
        <v>665.09</v>
      </c>
      <c r="D47" s="12">
        <v>674.51</v>
      </c>
      <c r="E47" s="12">
        <v>610.29999999999995</v>
      </c>
      <c r="F47" s="12">
        <v>605.20000000000005</v>
      </c>
      <c r="G47" s="12">
        <v>623.9</v>
      </c>
      <c r="H47" s="12">
        <v>642.6</v>
      </c>
      <c r="I47" s="12">
        <v>625.41</v>
      </c>
      <c r="J47" s="12">
        <v>605.39</v>
      </c>
      <c r="K47" s="12">
        <v>614.79999999999995</v>
      </c>
      <c r="L47" s="12">
        <v>1171.74</v>
      </c>
      <c r="M47" s="12">
        <v>2153.73</v>
      </c>
      <c r="N47" s="19">
        <f>SUM(Tabela2[[#This Row],[Colunas2]:[Colunas13]])</f>
        <v>9703.77</v>
      </c>
    </row>
    <row r="48" spans="1:14" ht="15.75" thickBot="1" x14ac:dyDescent="0.3">
      <c r="A48" s="21" t="s">
        <v>16</v>
      </c>
      <c r="B48" s="12">
        <v>61545.79</v>
      </c>
      <c r="C48" s="12">
        <v>20260.39</v>
      </c>
      <c r="D48" s="12">
        <v>25009.11</v>
      </c>
      <c r="E48" s="12">
        <v>1464.82</v>
      </c>
      <c r="F48" s="12">
        <v>10737.79</v>
      </c>
      <c r="G48" s="12">
        <v>2500</v>
      </c>
      <c r="H48" s="12">
        <v>20077.84</v>
      </c>
      <c r="I48" s="12">
        <v>91.58</v>
      </c>
      <c r="J48" s="12">
        <v>0</v>
      </c>
      <c r="K48" s="12">
        <v>1700</v>
      </c>
      <c r="L48" s="12">
        <v>20125.18</v>
      </c>
      <c r="M48" s="12">
        <v>0</v>
      </c>
      <c r="N48" s="19">
        <f>SUM(Tabela2[[#This Row],[Colunas2]:[Colunas13]])</f>
        <v>163512.49999999997</v>
      </c>
    </row>
    <row r="49" spans="1:16" ht="15.75" thickBot="1" x14ac:dyDescent="0.3">
      <c r="A49" s="21" t="s">
        <v>17</v>
      </c>
      <c r="B49" s="12">
        <v>365000</v>
      </c>
      <c r="C49" s="12">
        <v>0</v>
      </c>
      <c r="D49" s="12">
        <v>220000</v>
      </c>
      <c r="E49" s="12">
        <v>0</v>
      </c>
      <c r="F49" s="12">
        <v>0</v>
      </c>
      <c r="G49" s="12">
        <v>194634.42</v>
      </c>
      <c r="H49" s="12">
        <v>168618.26</v>
      </c>
      <c r="I49" s="12">
        <v>10605</v>
      </c>
      <c r="J49" s="12">
        <v>10515</v>
      </c>
      <c r="K49" s="12">
        <v>2582.92</v>
      </c>
      <c r="L49" s="12">
        <v>0</v>
      </c>
      <c r="M49" s="12">
        <v>2208.8200000000002</v>
      </c>
      <c r="N49" s="19">
        <f>SUM(Tabela2[[#This Row],[Colunas2]:[Colunas13]])</f>
        <v>974164.42</v>
      </c>
    </row>
    <row r="50" spans="1:16" ht="15.75" thickBot="1" x14ac:dyDescent="0.3">
      <c r="A50" s="21" t="s">
        <v>54</v>
      </c>
      <c r="B50" s="12">
        <v>115729.83</v>
      </c>
      <c r="C50" s="12">
        <v>105365.91</v>
      </c>
      <c r="D50" s="12">
        <v>94173.71</v>
      </c>
      <c r="E50" s="12">
        <v>99573.13</v>
      </c>
      <c r="F50" s="12">
        <v>92647.21</v>
      </c>
      <c r="G50" s="12">
        <v>91851.32</v>
      </c>
      <c r="H50" s="12">
        <v>80502.81</v>
      </c>
      <c r="I50" s="12">
        <v>102291.3</v>
      </c>
      <c r="J50" s="12">
        <v>88069.99</v>
      </c>
      <c r="K50" s="12">
        <v>114436.74</v>
      </c>
      <c r="L50" s="12">
        <v>95576.2</v>
      </c>
      <c r="M50" s="12">
        <v>88123.43</v>
      </c>
      <c r="N50" s="19">
        <f>SUM(Tabela2[[#This Row],[Colunas2]:[Colunas13]])</f>
        <v>1168341.58</v>
      </c>
    </row>
    <row r="51" spans="1:16" ht="15.75" thickBot="1" x14ac:dyDescent="0.3">
      <c r="A51" s="21" t="s">
        <v>55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9">
        <f>SUM(Tabela2[[#This Row],[Colunas2]:[Colunas13]])</f>
        <v>0</v>
      </c>
    </row>
    <row r="52" spans="1:16" ht="15.75" thickBot="1" x14ac:dyDescent="0.3">
      <c r="A52" s="22" t="s">
        <v>56</v>
      </c>
      <c r="B52" s="23">
        <v>4219475.5599999996</v>
      </c>
      <c r="C52" s="23">
        <v>3426825.69</v>
      </c>
      <c r="D52" s="26">
        <v>3864562.61</v>
      </c>
      <c r="E52" s="12">
        <v>3644993.44</v>
      </c>
      <c r="F52" s="23">
        <v>3529793.71</v>
      </c>
      <c r="G52" s="23">
        <v>3871603.38</v>
      </c>
      <c r="H52" s="23">
        <v>3963488.99</v>
      </c>
      <c r="I52" s="23">
        <v>3791489.01</v>
      </c>
      <c r="J52" s="23">
        <v>3596338.41</v>
      </c>
      <c r="K52" s="23">
        <v>4135347.5800000005</v>
      </c>
      <c r="L52" s="23">
        <v>4551970.24</v>
      </c>
      <c r="M52" s="23">
        <v>4291007.6700000009</v>
      </c>
      <c r="N52" s="19">
        <f>SUM(Tabela2[[#This Row],[Colunas2]:[Colunas13]])</f>
        <v>46886896.289999999</v>
      </c>
    </row>
    <row r="53" spans="1:16" ht="15.75" thickBot="1" x14ac:dyDescent="0.3">
      <c r="A53" s="22" t="s">
        <v>57</v>
      </c>
      <c r="B53" s="19">
        <v>-410215.47</v>
      </c>
      <c r="C53" s="19">
        <v>379464.99</v>
      </c>
      <c r="D53" s="19">
        <v>-54778.239999999998</v>
      </c>
      <c r="E53" s="12">
        <v>165018.04999999999</v>
      </c>
      <c r="F53" s="19">
        <v>280914.18</v>
      </c>
      <c r="G53" s="19">
        <v>-59549.06</v>
      </c>
      <c r="H53" s="19">
        <v>603875.29</v>
      </c>
      <c r="I53" s="19">
        <v>263580.3</v>
      </c>
      <c r="J53" s="19">
        <v>342145.1</v>
      </c>
      <c r="K53" s="19">
        <v>-193572.1100000008</v>
      </c>
      <c r="L53" s="19">
        <v>-727598.24000000022</v>
      </c>
      <c r="M53" s="19">
        <v>462428.95999999903</v>
      </c>
      <c r="N53" s="19">
        <f>SUM(Tabela2[[#This Row],[Colunas2]:[Colunas13]])</f>
        <v>1051713.7499999981</v>
      </c>
    </row>
    <row r="54" spans="1:16" ht="30.75" thickBot="1" x14ac:dyDescent="0.3">
      <c r="A54" s="22" t="s">
        <v>58</v>
      </c>
      <c r="B54" s="19">
        <v>532802.66</v>
      </c>
      <c r="C54" s="19">
        <v>912267.65</v>
      </c>
      <c r="D54" s="19">
        <v>857489.41</v>
      </c>
      <c r="E54" s="12">
        <v>1022507.46</v>
      </c>
      <c r="F54" s="19">
        <v>1303421.6399999999</v>
      </c>
      <c r="G54" s="19">
        <v>1243872.58</v>
      </c>
      <c r="H54" s="19">
        <v>1847747.87</v>
      </c>
      <c r="I54" s="19">
        <v>2111328.17</v>
      </c>
      <c r="J54" s="19">
        <v>2453473.27</v>
      </c>
      <c r="K54" s="19">
        <v>2259901.1599999988</v>
      </c>
      <c r="L54" s="19">
        <v>1532302.9199999981</v>
      </c>
      <c r="M54" s="27">
        <v>1994731.8799999971</v>
      </c>
      <c r="N54" s="27"/>
      <c r="P54" s="3"/>
    </row>
    <row r="55" spans="1:16" ht="15.75" thickBot="1" x14ac:dyDescent="0.3">
      <c r="B55" s="3"/>
      <c r="C55" s="4"/>
      <c r="D55" s="28"/>
      <c r="E55" s="28"/>
      <c r="I55" s="28"/>
      <c r="J55" s="28"/>
      <c r="K55" s="28"/>
      <c r="L55" s="28"/>
      <c r="P55" s="3"/>
    </row>
    <row r="56" spans="1:16" ht="15.75" thickBot="1" x14ac:dyDescent="0.3">
      <c r="A56" s="5" t="s">
        <v>59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7"/>
    </row>
    <row r="57" spans="1:16" ht="15.75" thickBot="1" x14ac:dyDescent="0.3">
      <c r="A57" s="29" t="s">
        <v>19</v>
      </c>
      <c r="B57" s="30" t="s">
        <v>6</v>
      </c>
      <c r="C57" s="31" t="s">
        <v>7</v>
      </c>
      <c r="D57" s="30" t="s">
        <v>8</v>
      </c>
      <c r="E57" s="31" t="s">
        <v>9</v>
      </c>
      <c r="F57" s="30" t="s">
        <v>10</v>
      </c>
      <c r="G57" s="31" t="s">
        <v>23</v>
      </c>
      <c r="H57" s="30" t="s">
        <v>24</v>
      </c>
      <c r="I57" s="31" t="s">
        <v>0</v>
      </c>
      <c r="J57" s="32" t="s">
        <v>1</v>
      </c>
      <c r="K57" s="31" t="s">
        <v>3</v>
      </c>
      <c r="L57" s="30" t="s">
        <v>4</v>
      </c>
      <c r="M57" s="31" t="s">
        <v>5</v>
      </c>
      <c r="N57" s="33"/>
    </row>
    <row r="58" spans="1:16" ht="15.75" thickBot="1" x14ac:dyDescent="0.3">
      <c r="A58" s="29" t="s">
        <v>21</v>
      </c>
      <c r="B58" s="34">
        <v>5220.2299999999996</v>
      </c>
      <c r="C58" s="35">
        <v>998.3</v>
      </c>
      <c r="D58" s="36">
        <v>899.7</v>
      </c>
      <c r="E58" s="35">
        <v>1195.3699999999999</v>
      </c>
      <c r="F58" s="36">
        <v>1000</v>
      </c>
      <c r="G58" s="35">
        <v>7951.9</v>
      </c>
      <c r="H58" s="36">
        <v>1000</v>
      </c>
      <c r="I58" s="37">
        <v>1000</v>
      </c>
      <c r="J58" s="38">
        <v>1000</v>
      </c>
      <c r="K58" s="37">
        <v>3345.35</v>
      </c>
      <c r="L58" s="39">
        <v>1666.31</v>
      </c>
      <c r="M58" s="37">
        <v>2000</v>
      </c>
      <c r="N58" s="40"/>
    </row>
    <row r="59" spans="1:16" ht="15.75" thickBot="1" x14ac:dyDescent="0.3">
      <c r="A59" s="29" t="s">
        <v>22</v>
      </c>
      <c r="B59" s="34">
        <v>526582.43000000005</v>
      </c>
      <c r="C59" s="35">
        <v>910269.35</v>
      </c>
      <c r="D59" s="36">
        <v>855589.71</v>
      </c>
      <c r="E59" s="35">
        <v>1020312.09</v>
      </c>
      <c r="F59" s="36">
        <v>1301421.6400000001</v>
      </c>
      <c r="G59" s="35">
        <v>1234920.68</v>
      </c>
      <c r="H59" s="36">
        <v>1845747.87</v>
      </c>
      <c r="I59" s="35">
        <v>2108328.17</v>
      </c>
      <c r="J59" s="41">
        <v>2450473.27</v>
      </c>
      <c r="K59" s="35">
        <v>2255555.81</v>
      </c>
      <c r="L59" s="39">
        <v>1529636.6099999999</v>
      </c>
      <c r="M59" s="35">
        <v>1991731.88</v>
      </c>
      <c r="N59" s="40"/>
    </row>
    <row r="60" spans="1:16" ht="15.75" thickBot="1" x14ac:dyDescent="0.3">
      <c r="A60" s="29" t="s">
        <v>60</v>
      </c>
      <c r="B60" s="34">
        <v>1000</v>
      </c>
      <c r="C60" s="35">
        <v>1000</v>
      </c>
      <c r="D60" s="36">
        <v>1000</v>
      </c>
      <c r="E60" s="35">
        <v>1000</v>
      </c>
      <c r="F60" s="36">
        <v>1000</v>
      </c>
      <c r="G60" s="35">
        <v>1000</v>
      </c>
      <c r="H60" s="36">
        <v>1000</v>
      </c>
      <c r="I60" s="35">
        <v>2000</v>
      </c>
      <c r="J60" s="38">
        <v>2000</v>
      </c>
      <c r="K60" s="35">
        <v>1000</v>
      </c>
      <c r="L60" s="34">
        <v>1000</v>
      </c>
      <c r="M60" s="35">
        <v>1000</v>
      </c>
      <c r="N60" s="40"/>
    </row>
    <row r="61" spans="1:16" ht="15.75" thickBot="1" x14ac:dyDescent="0.3">
      <c r="A61" s="29" t="s">
        <v>2</v>
      </c>
      <c r="B61" s="42">
        <f>B58+B59+B60</f>
        <v>532802.66</v>
      </c>
      <c r="C61" s="43">
        <f t="shared" ref="C61:M61" si="0">C58+C59+C60</f>
        <v>912267.65</v>
      </c>
      <c r="D61" s="42">
        <f t="shared" si="0"/>
        <v>857489.40999999992</v>
      </c>
      <c r="E61" s="43">
        <f t="shared" si="0"/>
        <v>1022507.46</v>
      </c>
      <c r="F61" s="42">
        <f t="shared" si="0"/>
        <v>1303421.6400000001</v>
      </c>
      <c r="G61" s="43">
        <f>G58+G59+G60</f>
        <v>1243872.5799999998</v>
      </c>
      <c r="H61" s="44">
        <v>1847747.87</v>
      </c>
      <c r="I61" s="45">
        <f t="shared" si="0"/>
        <v>2111328.17</v>
      </c>
      <c r="J61" s="44">
        <f t="shared" si="0"/>
        <v>2453473.27</v>
      </c>
      <c r="K61" s="45">
        <f t="shared" si="0"/>
        <v>2259901.16</v>
      </c>
      <c r="L61" s="44">
        <f t="shared" si="0"/>
        <v>1532302.92</v>
      </c>
      <c r="M61" s="46">
        <f t="shared" si="0"/>
        <v>1994731.88</v>
      </c>
      <c r="N61" s="47"/>
    </row>
    <row r="62" spans="1:16" ht="15.75" thickBot="1" x14ac:dyDescent="0.3">
      <c r="A62" s="48"/>
      <c r="B62" s="49"/>
      <c r="C62" s="49"/>
      <c r="D62" s="49"/>
      <c r="E62" s="50"/>
      <c r="F62" s="49"/>
      <c r="G62" s="50"/>
      <c r="H62" s="49"/>
      <c r="I62" s="50"/>
      <c r="J62" s="49"/>
      <c r="K62" s="49"/>
      <c r="L62" s="50"/>
      <c r="M62" s="50"/>
      <c r="N62" s="2"/>
    </row>
    <row r="63" spans="1:16" ht="15.75" thickBot="1" x14ac:dyDescent="0.3">
      <c r="A63" s="5" t="s">
        <v>61</v>
      </c>
      <c r="B63" s="6"/>
      <c r="C63" s="6"/>
      <c r="D63" s="6"/>
      <c r="E63" s="6"/>
      <c r="F63" s="6"/>
      <c r="G63" s="6"/>
      <c r="H63" s="6"/>
      <c r="I63" s="6"/>
      <c r="J63" s="51"/>
      <c r="K63" s="6"/>
      <c r="L63" s="6"/>
      <c r="M63" s="7"/>
      <c r="N63" s="2"/>
    </row>
    <row r="64" spans="1:16" ht="15.75" thickBot="1" x14ac:dyDescent="0.3">
      <c r="A64" s="52" t="s">
        <v>19</v>
      </c>
      <c r="B64" s="53" t="s">
        <v>6</v>
      </c>
      <c r="C64" s="54" t="s">
        <v>7</v>
      </c>
      <c r="D64" s="53" t="s">
        <v>8</v>
      </c>
      <c r="E64" s="54" t="s">
        <v>9</v>
      </c>
      <c r="F64" s="53" t="s">
        <v>10</v>
      </c>
      <c r="G64" s="54" t="s">
        <v>23</v>
      </c>
      <c r="H64" s="53" t="s">
        <v>24</v>
      </c>
      <c r="I64" s="54" t="s">
        <v>0</v>
      </c>
      <c r="J64" s="53" t="s">
        <v>1</v>
      </c>
      <c r="K64" s="54" t="s">
        <v>3</v>
      </c>
      <c r="L64" s="55" t="s">
        <v>4</v>
      </c>
      <c r="M64" s="54" t="s">
        <v>5</v>
      </c>
      <c r="N64" s="2"/>
    </row>
    <row r="65" spans="1:14" ht="15.75" thickBot="1" x14ac:dyDescent="0.3">
      <c r="A65" s="52" t="s">
        <v>17</v>
      </c>
      <c r="B65" s="56">
        <v>330294.40999999997</v>
      </c>
      <c r="C65" s="57">
        <v>644566.28</v>
      </c>
      <c r="D65" s="58">
        <f>26977.92+314320.71+87219.91</f>
        <v>428518.54000000004</v>
      </c>
      <c r="E65" s="59">
        <v>431882.23999999999</v>
      </c>
      <c r="F65" s="60">
        <v>435048.42000000004</v>
      </c>
      <c r="G65" s="57">
        <f>27615.49+126129.23+88991.22</f>
        <v>242735.94</v>
      </c>
      <c r="H65" s="61">
        <v>123988.70999999999</v>
      </c>
      <c r="I65" s="62">
        <v>114275.78</v>
      </c>
      <c r="J65" s="63">
        <v>104545.34</v>
      </c>
      <c r="K65" s="62">
        <v>55443.8</v>
      </c>
      <c r="L65" s="56">
        <v>55826.99</v>
      </c>
      <c r="M65" s="62">
        <v>638945.39</v>
      </c>
      <c r="N65" s="64"/>
    </row>
    <row r="66" spans="1:14" ht="15.75" thickBot="1" x14ac:dyDescent="0.3">
      <c r="A66" s="52" t="s">
        <v>30</v>
      </c>
      <c r="B66" s="56">
        <v>202508.25</v>
      </c>
      <c r="C66" s="57">
        <v>267701.37</v>
      </c>
      <c r="D66" s="65">
        <v>428970.87</v>
      </c>
      <c r="E66" s="66">
        <v>590625.22</v>
      </c>
      <c r="F66" s="60">
        <v>868373.22</v>
      </c>
      <c r="G66" s="57">
        <f>7951.9+746294.64+245890.1+1000</f>
        <v>1001136.64</v>
      </c>
      <c r="H66" s="67">
        <v>1723759.1600000001</v>
      </c>
      <c r="I66" s="68">
        <v>1997052.39</v>
      </c>
      <c r="J66" s="63">
        <v>2348927.9300000002</v>
      </c>
      <c r="K66" s="68">
        <v>2204457.36</v>
      </c>
      <c r="L66" s="56">
        <v>1476475.9300000002</v>
      </c>
      <c r="M66" s="68">
        <v>1355786.49</v>
      </c>
      <c r="N66" s="2"/>
    </row>
    <row r="67" spans="1:14" ht="15.75" thickBot="1" x14ac:dyDescent="0.3">
      <c r="A67" s="69" t="s">
        <v>2</v>
      </c>
      <c r="B67" s="70">
        <f>B65+B66</f>
        <v>532802.65999999992</v>
      </c>
      <c r="C67" s="71">
        <f>C65+C66</f>
        <v>912267.65</v>
      </c>
      <c r="D67" s="70">
        <f>D65+D66</f>
        <v>857489.41</v>
      </c>
      <c r="E67" s="72">
        <f t="shared" ref="E67:M67" si="1">E65+E66</f>
        <v>1022507.46</v>
      </c>
      <c r="F67" s="73">
        <f t="shared" si="1"/>
        <v>1303421.6400000001</v>
      </c>
      <c r="G67" s="71">
        <f>G65+G66</f>
        <v>1243872.58</v>
      </c>
      <c r="H67" s="70">
        <v>1847747.87</v>
      </c>
      <c r="I67" s="71">
        <f t="shared" si="1"/>
        <v>2111328.17</v>
      </c>
      <c r="J67" s="70">
        <f t="shared" si="1"/>
        <v>2453473.27</v>
      </c>
      <c r="K67" s="71">
        <f t="shared" si="1"/>
        <v>2259901.1599999997</v>
      </c>
      <c r="L67" s="70">
        <f t="shared" si="1"/>
        <v>1532302.9200000002</v>
      </c>
      <c r="M67" s="72">
        <f t="shared" si="1"/>
        <v>1994731.88</v>
      </c>
      <c r="N67" s="74"/>
    </row>
    <row r="68" spans="1:14" ht="15.75" thickBot="1" x14ac:dyDescent="0.3">
      <c r="A68" s="50"/>
      <c r="B68" s="75"/>
      <c r="C68" s="75"/>
      <c r="D68" s="75"/>
      <c r="E68" s="76"/>
      <c r="F68" s="76"/>
      <c r="G68" s="75"/>
      <c r="H68" s="75"/>
      <c r="I68" s="75"/>
      <c r="J68" s="75"/>
      <c r="K68" s="75"/>
      <c r="L68" s="75"/>
      <c r="M68" s="76"/>
      <c r="N68" s="74"/>
    </row>
    <row r="69" spans="1:14" ht="15.75" thickBot="1" x14ac:dyDescent="0.3">
      <c r="A69" s="5" t="s">
        <v>27</v>
      </c>
      <c r="B69" s="6"/>
      <c r="C69" s="6"/>
      <c r="D69" s="77"/>
      <c r="E69" s="6"/>
      <c r="F69" s="6"/>
      <c r="G69" s="6"/>
      <c r="H69" s="6"/>
      <c r="I69" s="6"/>
      <c r="J69" s="6"/>
      <c r="K69" s="6"/>
      <c r="L69" s="6"/>
      <c r="M69" s="7"/>
    </row>
    <row r="70" spans="1:14" ht="15.75" thickBot="1" x14ac:dyDescent="0.3">
      <c r="A70" s="53" t="s">
        <v>19</v>
      </c>
      <c r="B70" s="101" t="s">
        <v>28</v>
      </c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3"/>
    </row>
    <row r="71" spans="1:14" ht="150" customHeight="1" thickBot="1" x14ac:dyDescent="0.3">
      <c r="A71" s="73" t="s">
        <v>6</v>
      </c>
      <c r="B71" s="80" t="s">
        <v>76</v>
      </c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2"/>
      <c r="N71" s="1"/>
    </row>
    <row r="72" spans="1:14" ht="125.1" customHeight="1" thickBot="1" x14ac:dyDescent="0.3">
      <c r="A72" s="72" t="s">
        <v>7</v>
      </c>
      <c r="B72" s="94" t="s">
        <v>77</v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6"/>
    </row>
    <row r="73" spans="1:14" ht="129.94999999999999" customHeight="1" thickBot="1" x14ac:dyDescent="0.3">
      <c r="A73" s="73" t="s">
        <v>8</v>
      </c>
      <c r="B73" s="80" t="s">
        <v>78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2"/>
    </row>
    <row r="74" spans="1:14" ht="120" customHeight="1" thickBot="1" x14ac:dyDescent="0.3">
      <c r="A74" s="72" t="s">
        <v>9</v>
      </c>
      <c r="B74" s="97" t="s">
        <v>79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7"/>
    </row>
    <row r="75" spans="1:14" ht="110.1" customHeight="1" thickBot="1" x14ac:dyDescent="0.3">
      <c r="A75" s="73" t="s">
        <v>10</v>
      </c>
      <c r="B75" s="98" t="s">
        <v>85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100"/>
    </row>
    <row r="76" spans="1:14" ht="120" customHeight="1" thickBot="1" x14ac:dyDescent="0.3">
      <c r="A76" s="72" t="s">
        <v>23</v>
      </c>
      <c r="B76" s="85" t="s">
        <v>86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7"/>
    </row>
    <row r="77" spans="1:14" ht="120" customHeight="1" thickBot="1" x14ac:dyDescent="0.3">
      <c r="A77" s="73" t="s">
        <v>24</v>
      </c>
      <c r="B77" s="88" t="s">
        <v>80</v>
      </c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90"/>
    </row>
    <row r="78" spans="1:14" ht="129.94999999999999" customHeight="1" thickBot="1" x14ac:dyDescent="0.3">
      <c r="A78" s="72" t="s">
        <v>0</v>
      </c>
      <c r="B78" s="91" t="s">
        <v>87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3"/>
    </row>
    <row r="79" spans="1:14" ht="129.94999999999999" customHeight="1" thickBot="1" x14ac:dyDescent="0.3">
      <c r="A79" s="73" t="s">
        <v>1</v>
      </c>
      <c r="B79" s="80" t="s">
        <v>81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2"/>
    </row>
    <row r="80" spans="1:14" ht="120" customHeight="1" thickBot="1" x14ac:dyDescent="0.3">
      <c r="A80" s="72" t="s">
        <v>3</v>
      </c>
      <c r="B80" s="83" t="s">
        <v>82</v>
      </c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4"/>
    </row>
    <row r="81" spans="1:13" ht="140.1" customHeight="1" thickBot="1" x14ac:dyDescent="0.3">
      <c r="A81" s="73" t="s">
        <v>4</v>
      </c>
      <c r="B81" s="80" t="s">
        <v>83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2"/>
    </row>
    <row r="82" spans="1:13" ht="129.94999999999999" customHeight="1" thickBot="1" x14ac:dyDescent="0.3">
      <c r="A82" s="78" t="s">
        <v>5</v>
      </c>
      <c r="B82" s="83" t="s">
        <v>84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4"/>
    </row>
  </sheetData>
  <protectedRanges>
    <protectedRange sqref="B77:M77" name="Intervalo5_2_3"/>
    <protectedRange sqref="B78:M78" name="Intervalo5_2_1_1"/>
    <protectedRange sqref="B72:M72" name="Intervalo5_1_1"/>
    <protectedRange sqref="B73:M73" name="Intervalo5_1"/>
    <protectedRange sqref="B74:M74" name="Intervalo5_2_5"/>
    <protectedRange sqref="B75:M75" name="Intervalo5_1_1_1"/>
    <protectedRange sqref="B76:M76" name="Intervalo5_2"/>
    <protectedRange sqref="B79:M79" name="Intervalo5_2_1"/>
  </protectedRanges>
  <mergeCells count="14">
    <mergeCell ref="K1:M1"/>
    <mergeCell ref="B81:M81"/>
    <mergeCell ref="B82:M82"/>
    <mergeCell ref="B76:M76"/>
    <mergeCell ref="B77:M77"/>
    <mergeCell ref="B78:M78"/>
    <mergeCell ref="B79:M79"/>
    <mergeCell ref="B80:M80"/>
    <mergeCell ref="B71:M71"/>
    <mergeCell ref="B72:M72"/>
    <mergeCell ref="B73:M73"/>
    <mergeCell ref="B74:M74"/>
    <mergeCell ref="B75:M75"/>
    <mergeCell ref="B70:M70"/>
  </mergeCells>
  <dataValidations count="3">
    <dataValidation type="custom" allowBlank="1" showInputMessage="1" showErrorMessage="1" sqref="C59:G59 J59:K59" xr:uid="{00000000-0002-0000-0000-000000000000}">
      <formula1>$P$52=0</formula1>
    </dataValidation>
    <dataValidation type="custom" allowBlank="1" showInputMessage="1" showErrorMessage="1" error="CORRIGIR" sqref="C60:G60 J60:K60" xr:uid="{00000000-0002-0000-0000-000001000000}">
      <formula1>Q46=0</formula1>
    </dataValidation>
    <dataValidation type="custom" allowBlank="1" showInputMessage="1" showErrorMessage="1" error="CORRIGIR" sqref="C66:G66 J66:K66" xr:uid="{00000000-0002-0000-0000-000002000000}">
      <formula1>$P$65=0</formula1>
    </dataValidation>
  </dataValidations>
  <pageMargins left="0.19685039370078741" right="0.19685039370078741" top="0.94652777777777775" bottom="0.94652777777777775" header="0.19685039370078741" footer="0.31496062992125984"/>
  <pageSetup paperSize="9" scale="58" fitToHeight="0" orientation="landscape" r:id="rId1"/>
  <headerFooter>
    <oddHeader>&amp;L&amp;G&amp;C&amp;"-,Negrito"&amp;14RELATÓRIO - GESTÃO EM SAÚDE
RELATÓRIO - DEMONSTRATIVO DO FLUXO DE CAIXA
HOSPITAL ESTADUAL DE RIBEIRÃO PRETO - HERP - PERÍODO: 2024
&amp;R&amp;G       .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rowBreaks count="1" manualBreakCount="1">
    <brk id="74" max="1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2023-10-02T12:35:03Z</cp:lastPrinted>
  <dcterms:created xsi:type="dcterms:W3CDTF">2008-07-21T21:08:00Z</dcterms:created>
  <dcterms:modified xsi:type="dcterms:W3CDTF">2025-01-03T19:19:19Z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