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HOSPITAIS\4. SERRANA\HES 2024\Fluxo de Caixa e Resultado Operacional\"/>
    </mc:Choice>
  </mc:AlternateContent>
  <xr:revisionPtr revIDLastSave="0" documentId="13_ncr:1_{1C16953E-5A4C-4704-8B98-B66C009EB64D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tabRatio="755" xr2:uid="{00000000-000D-0000-FFFF-FFFF00000000}"/>
  </bookViews>
  <sheets>
    <sheet name="Fluxo de Caixa" sheetId="35" r:id="rId1"/>
  </sheets>
  <calcPr calcId="191029"/>
</workbook>
</file>

<file path=xl/calcChain.xml><?xml version="1.0" encoding="utf-8"?>
<calcChain xmlns="http://schemas.openxmlformats.org/spreadsheetml/2006/main">
  <c r="N10" i="35" l="1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E67" i="35" l="1"/>
  <c r="F67" i="35"/>
  <c r="C61" i="35" l="1"/>
  <c r="D61" i="35"/>
  <c r="E61" i="35"/>
  <c r="F61" i="35"/>
  <c r="G61" i="35"/>
  <c r="H61" i="35"/>
  <c r="I61" i="35"/>
  <c r="J61" i="35"/>
  <c r="K61" i="35"/>
  <c r="L61" i="35"/>
  <c r="M61" i="35"/>
  <c r="B61" i="35"/>
  <c r="M67" i="35" l="1"/>
  <c r="L67" i="35"/>
  <c r="K67" i="35"/>
  <c r="J67" i="35"/>
  <c r="I67" i="35"/>
  <c r="H67" i="35"/>
  <c r="G67" i="35"/>
  <c r="D67" i="35"/>
  <c r="C67" i="35"/>
  <c r="B67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9" i="35"/>
  <c r="N7" i="35"/>
  <c r="N6" i="35"/>
  <c r="N5" i="35"/>
  <c r="N4" i="35"/>
</calcChain>
</file>

<file path=xl/sharedStrings.xml><?xml version="1.0" encoding="utf-8"?>
<sst xmlns="http://schemas.openxmlformats.org/spreadsheetml/2006/main" count="125" uniqueCount="83">
  <si>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</si>
  <si>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</si>
  <si>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</si>
  <si>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</si>
  <si>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</si>
  <si>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</si>
  <si>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</si>
  <si>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</si>
  <si>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</si>
  <si>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</si>
  <si>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</si>
  <si>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</si>
  <si>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</si>
  <si>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</si>
  <si>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</si>
  <si>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</si>
  <si>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</si>
  <si>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</si>
  <si>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</si>
  <si>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</si>
  <si>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</si>
  <si>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</si>
  <si>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</si>
  <si>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</si>
  <si>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</si>
  <si>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</si>
  <si>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</si>
  <si>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 371 - Observação 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</si>
  <si>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</si>
  <si>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</si>
  <si>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</si>
  <si>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</si>
  <si>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</si>
  <si>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</si>
  <si>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</si>
  <si>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</si>
  <si>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</si>
  <si>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</si>
  <si>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</si>
  <si>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</si>
  <si>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</si>
  <si>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</si>
  <si>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</si>
  <si>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</si>
  <si>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</si>
  <si>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</si>
  <si>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</si>
  <si>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</si>
  <si>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</si>
  <si>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</si>
  <si>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</si>
  <si>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</si>
  <si>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</si>
  <si>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</si>
  <si>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</si>
  <si>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</si>
  <si>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</si>
  <si>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</si>
  <si>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</si>
  <si>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</si>
  <si>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</si>
  <si>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</si>
  <si>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</si>
  <si>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</si>
  <si>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</si>
  <si>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</si>
  <si>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</si>
  <si>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</si>
  <si>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</si>
  <si>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</si>
  <si>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r>
      <rPr>
        <b/>
        <sz val="11"/>
        <color theme="1"/>
        <rFont val="Calibri"/>
        <family val="2"/>
        <scheme val="minor"/>
      </rPr>
      <t>"Outras Despesas com Pessoal" R$ 149.469,41 subconta:</t>
    </r>
    <r>
      <rPr>
        <sz val="11"/>
        <color theme="1"/>
        <rFont val="Calibri"/>
        <family val="2"/>
        <scheme val="minor"/>
      </rPr>
      <t xml:space="preserve">
- Empréstimo consignado: R$ 72.272,70
- Sindical: R$ 7.764,24
- Convênio médico: R$ 69.432,47
</t>
    </r>
    <r>
      <rPr>
        <b/>
        <sz val="11"/>
        <color theme="1"/>
        <rFont val="Calibri"/>
        <family val="2"/>
        <scheme val="minor"/>
      </rPr>
      <t xml:space="preserve">"Financeiras" R$ 976,30 subcontas: </t>
    </r>
    <r>
      <rPr>
        <sz val="11"/>
        <color theme="1"/>
        <rFont val="Calibri"/>
        <family val="2"/>
        <scheme val="minor"/>
      </rPr>
      <t xml:space="preserve">
- Tarifas bancárias: R$ 976,30</t>
    </r>
  </si>
  <si>
    <t>Repasse - Complemento Piso Enfermagem</t>
  </si>
  <si>
    <t>Ordenados - Complemento Piso Enfermagem</t>
  </si>
  <si>
    <t>Ressarcimento - Complemento Piso Enfermagem</t>
  </si>
  <si>
    <r>
      <rPr>
        <b/>
        <sz val="11"/>
        <color theme="1"/>
        <rFont val="Calibri"/>
        <family val="2"/>
        <scheme val="minor"/>
      </rPr>
      <t>"Outras Despesas com Pessoal" R$ 157.621,12 subcontas:</t>
    </r>
    <r>
      <rPr>
        <sz val="11"/>
        <color theme="1"/>
        <rFont val="Calibri"/>
        <family val="2"/>
        <scheme val="minor"/>
      </rPr>
      <t xml:space="preserve">
- Empréstimo consignado: R$ 69.839,66
- Pensão Judicial: R$ 470,62
- Contribuição Sindical: R$ 7.750,03
- Convênio médico: R$  79.560,81
</t>
    </r>
    <r>
      <rPr>
        <b/>
        <sz val="11"/>
        <color theme="1"/>
        <rFont val="Calibri"/>
        <family val="2"/>
        <scheme val="minor"/>
      </rPr>
      <t>"Financeiras" R$ 974,67 subcontas:</t>
    </r>
    <r>
      <rPr>
        <sz val="11"/>
        <color theme="1"/>
        <rFont val="Calibri"/>
        <family val="2"/>
        <scheme val="minor"/>
      </rPr>
      <t xml:space="preserve">
- Tarifas bancárias R$ 923,10
- Juros Pagos R$ 51,57</t>
    </r>
  </si>
  <si>
    <r>
      <rPr>
        <b/>
        <sz val="11"/>
        <color theme="1"/>
        <rFont val="Calibri"/>
        <family val="2"/>
        <scheme val="minor"/>
      </rPr>
      <t>"Outras Despesas com Pessoal" R$ 167.641,60 subconta:</t>
    </r>
    <r>
      <rPr>
        <sz val="11"/>
        <color theme="1"/>
        <rFont val="Calibri"/>
        <family val="2"/>
        <scheme val="minor"/>
      </rPr>
      <t xml:space="preserve">
- Empréstimo consignado: R$ 77.638,41
- Pensão sindical: R$ 470,62
- Sindical: R$ 7.990,58
- Convênio médico: R$ 81.541,99
</t>
    </r>
    <r>
      <rPr>
        <b/>
        <sz val="11"/>
        <color theme="1"/>
        <rFont val="Calibri"/>
        <family val="2"/>
        <scheme val="minor"/>
      </rPr>
      <t>"Financeiras" R$ 898,73 subcontas:</t>
    </r>
    <r>
      <rPr>
        <sz val="11"/>
        <color theme="1"/>
        <rFont val="Calibri"/>
        <family val="2"/>
        <scheme val="minor"/>
      </rPr>
      <t xml:space="preserve">
- Juros pagos: </t>
    </r>
    <r>
      <rPr>
        <sz val="11"/>
        <color rgb="FFFF0000"/>
        <rFont val="Calibri"/>
        <family val="2"/>
        <scheme val="minor"/>
      </rPr>
      <t>-R$ 51,57 (Estorno)</t>
    </r>
    <r>
      <rPr>
        <sz val="11"/>
        <color theme="1"/>
        <rFont val="Calibri"/>
        <family val="2"/>
        <scheme val="minor"/>
      </rPr>
      <t xml:space="preserve">
- Tarifas bancárias: R$ 950,30</t>
    </r>
  </si>
  <si>
    <r>
      <rPr>
        <b/>
        <sz val="11"/>
        <color theme="1"/>
        <rFont val="Calibri"/>
        <family val="2"/>
        <scheme val="minor"/>
      </rPr>
      <t>"Outras Despesas com Pessoal" R$ 177.843,76 subconta:</t>
    </r>
    <r>
      <rPr>
        <sz val="11"/>
        <color theme="1"/>
        <rFont val="Calibri"/>
        <family val="2"/>
        <scheme val="minor"/>
      </rPr>
      <t xml:space="preserve">
- Empréstimo consignado: R$ 84.710,20
- Pensão sindical: R$ 470,62
- Sindical: R$ 9.446,29
- Convênio médico: R$ 83.216,65
</t>
    </r>
    <r>
      <rPr>
        <b/>
        <sz val="11"/>
        <color theme="1"/>
        <rFont val="Calibri"/>
        <family val="2"/>
        <scheme val="minor"/>
      </rPr>
      <t>"Financeiras" R$ 861,90 subcontas:</t>
    </r>
    <r>
      <rPr>
        <sz val="11"/>
        <color theme="1"/>
        <rFont val="Calibri"/>
        <family val="2"/>
        <scheme val="minor"/>
      </rPr>
      <t xml:space="preserve">
- Tarifas bancárias: R$ 861,90
</t>
    </r>
  </si>
  <si>
    <r>
      <rPr>
        <b/>
        <sz val="11"/>
        <color theme="1"/>
        <rFont val="Calibri"/>
        <family val="2"/>
        <scheme val="minor"/>
      </rPr>
      <t>"Outras Despesas com Pessoal" R$ 186.058,61 subconta:</t>
    </r>
    <r>
      <rPr>
        <sz val="11"/>
        <color theme="1"/>
        <rFont val="Calibri"/>
        <family val="2"/>
        <scheme val="minor"/>
      </rPr>
      <t xml:space="preserve">
- Empréstimo consignado: R$ 87.373,97
- Pensão sindical: R$ 470,62
- Sindical: R$ 9.628,37
- Convênio médico: R$ 88.585,65
</t>
    </r>
    <r>
      <rPr>
        <b/>
        <sz val="11"/>
        <color theme="1"/>
        <rFont val="Calibri"/>
        <family val="2"/>
        <scheme val="minor"/>
      </rPr>
      <t>"Financeiras" R$ 858,50 subcontas</t>
    </r>
    <r>
      <rPr>
        <sz val="11"/>
        <color theme="1"/>
        <rFont val="Calibri"/>
        <family val="2"/>
        <scheme val="minor"/>
      </rPr>
      <t xml:space="preserve">:
- Tarifas bancárias: R$ 858,50
</t>
    </r>
  </si>
  <si>
    <r>
      <rPr>
        <b/>
        <sz val="11"/>
        <color theme="1"/>
        <rFont val="Calibri"/>
        <family val="2"/>
        <scheme val="minor"/>
      </rPr>
      <t>"Outras Despesas com Pessoal" R$ 164.605,68 subconta:</t>
    </r>
    <r>
      <rPr>
        <sz val="11"/>
        <color theme="1"/>
        <rFont val="Calibri"/>
        <family val="2"/>
        <scheme val="minor"/>
      </rPr>
      <t xml:space="preserve">
- Empréstimo consignado: R$ 88.158,61
- Pensão judicial: R$ 1.763,84
- Sindical: R$ 3.907,93
- Convênio médico: R$ 70.775,30
</t>
    </r>
    <r>
      <rPr>
        <b/>
        <sz val="11"/>
        <color theme="1"/>
        <rFont val="Calibri"/>
        <family val="2"/>
        <scheme val="minor"/>
      </rPr>
      <t>"Financeiras" R$ 855,10 subcontas:</t>
    </r>
    <r>
      <rPr>
        <sz val="11"/>
        <color theme="1"/>
        <rFont val="Calibri"/>
        <family val="2"/>
        <scheme val="minor"/>
      </rPr>
      <t xml:space="preserve">
- Tarifas bancárias: R$ 855,10</t>
    </r>
  </si>
  <si>
    <r>
      <rPr>
        <b/>
        <sz val="11"/>
        <color theme="1"/>
        <rFont val="Calibri"/>
        <family val="2"/>
        <scheme val="minor"/>
      </rPr>
      <t>"Outras Despesas com Pessoal" R$ 169.278,53 subconta:</t>
    </r>
    <r>
      <rPr>
        <sz val="11"/>
        <color theme="1"/>
        <rFont val="Calibri"/>
        <family val="2"/>
        <scheme val="minor"/>
      </rPr>
      <t xml:space="preserve">
- Empréstimo consignado: R$ 85.942,64
- Pensão judicial: R$ 1.785,75
- Sindical: R$ 1.773,69
- Convênio médico: R$ 79.776,45
</t>
    </r>
    <r>
      <rPr>
        <b/>
        <sz val="11"/>
        <color theme="1"/>
        <rFont val="Calibri"/>
        <family val="2"/>
        <scheme val="minor"/>
      </rPr>
      <t xml:space="preserve">"Financeiras" R$ 873,80 subcontas:
</t>
    </r>
    <r>
      <rPr>
        <sz val="11"/>
        <color theme="1"/>
        <rFont val="Calibri"/>
        <family val="2"/>
        <scheme val="minor"/>
      </rPr>
      <t>- Tarifas bancárias: R$ 873,80</t>
    </r>
  </si>
  <si>
    <r>
      <rPr>
        <b/>
        <sz val="11"/>
        <rFont val="Calibri"/>
        <family val="2"/>
        <scheme val="minor"/>
      </rPr>
      <t>"Outras Despesas com Pessoal" R$ 169.839,90 subconta:</t>
    </r>
    <r>
      <rPr>
        <sz val="11"/>
        <rFont val="Calibri"/>
        <family val="2"/>
        <scheme val="minor"/>
      </rPr>
      <t xml:space="preserve">
- Empréstimo consignado: R$ 86.013,20
- Pensão judicial: R$ 2.136,88
- Sindical: R$ 1.827,35
- Convênio médico: R$ 79.862,47
</t>
    </r>
    <r>
      <rPr>
        <b/>
        <sz val="11"/>
        <rFont val="Calibri"/>
        <family val="2"/>
        <scheme val="minor"/>
      </rPr>
      <t>"Financeiras" R$ 898,00 subcontas:</t>
    </r>
    <r>
      <rPr>
        <sz val="11"/>
        <rFont val="Calibri"/>
        <family val="2"/>
        <scheme val="minor"/>
      </rPr>
      <t xml:space="preserve">
- Tarifas bancárias: R$ 829,60
- Juros pagos: 68,40</t>
    </r>
  </si>
  <si>
    <t>616 - Fluxo de Caixa</t>
  </si>
  <si>
    <t>617 - Saldo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</si>
</sst>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CFCFCF"/>
      </left>
      <right/>
      <top/>
      <bottom/>
      <diagonal/>
    </border>
    <border>
      <left style="thin">
        <color theme="0" tint="-0.24994659260841701"/>
      </left>
      <right/>
      <top style="medium">
        <color rgb="FFCFCFCF"/>
      </top>
      <bottom/>
      <diagonal/>
    </border>
    <border>
      <left style="medium">
        <color rgb="FFCFCFCF"/>
      </left>
      <right/>
      <top style="thin">
        <color theme="0" tint="-0.24994659260841701"/>
      </top>
      <bottom/>
      <diagonal/>
    </border>
    <border>
      <left style="medium">
        <color rgb="FFCFCFCF"/>
      </left>
      <right/>
      <top style="thin">
        <color theme="4" tint="0.39997558519241921"/>
      </top>
      <bottom/>
      <diagonal/>
    </border>
    <border>
      <left style="medium">
        <color rgb="FFCFCFCF"/>
      </left>
      <right style="thin">
        <color theme="0" tint="-0.24994659260841701"/>
      </right>
      <top style="medium">
        <color rgb="FFCFCFCF"/>
      </top>
      <bottom style="medium">
        <color rgb="FFCFCF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CFCFCF"/>
      </top>
      <bottom style="medium">
        <color rgb="FFCFCFCF"/>
      </bottom>
      <diagonal/>
    </border>
    <border>
      <left style="thin">
        <color theme="0" tint="-0.24994659260841701"/>
      </left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2" applyNumberFormat="0" applyAlignment="0" applyProtection="0"/>
    <xf numFmtId="0" fontId="13" fillId="8" borderId="13" applyNumberFormat="0" applyAlignment="0" applyProtection="0"/>
    <xf numFmtId="0" fontId="14" fillId="8" borderId="12" applyNumberFormat="0" applyAlignment="0" applyProtection="0"/>
    <xf numFmtId="0" fontId="15" fillId="0" borderId="14" applyNumberFormat="0" applyFill="0" applyAlignment="0" applyProtection="0"/>
    <xf numFmtId="0" fontId="16" fillId="9" borderId="15" applyNumberFormat="0" applyAlignment="0" applyProtection="0"/>
    <xf numFmtId="0" fontId="17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</cellStyleXfs>
  <cellXfs count="102">
    <xf numFmtId="0" fontId="0" fillId="0" borderId="0" xfId="0"/>
    <xf numFmtId="43" fontId="2" fillId="0" borderId="2" xfId="7" applyFont="1" applyBorder="1" applyAlignment="1">
      <alignment vertical="center" wrapText="1"/>
    </xf>
    <xf numFmtId="43" fontId="2" fillId="0" borderId="2" xfId="7" applyFont="1" applyBorder="1" applyAlignment="1">
      <alignment vertical="center"/>
    </xf>
    <xf numFmtId="43" fontId="2" fillId="0" borderId="2" xfId="7" applyFont="1" applyBorder="1" applyAlignment="1">
      <alignment horizontal="right" vertical="center"/>
    </xf>
    <xf numFmtId="43" fontId="0" fillId="0" borderId="0" xfId="7" applyFont="1" applyAlignment="1">
      <alignment vertical="center"/>
    </xf>
    <xf numFmtId="43" fontId="0" fillId="0" borderId="0" xfId="7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2" fillId="2" borderId="2" xfId="7" applyFont="1" applyFill="1" applyBorder="1" applyAlignment="1">
      <alignment vertical="center"/>
    </xf>
    <xf numFmtId="43" fontId="3" fillId="0" borderId="2" xfId="7" applyFont="1" applyBorder="1" applyAlignment="1">
      <alignment horizontal="center" vertical="center" wrapText="1"/>
    </xf>
    <xf numFmtId="43" fontId="3" fillId="0" borderId="2" xfId="7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3" fontId="4" fillId="0" borderId="2" xfId="7" applyFont="1" applyBorder="1" applyAlignment="1">
      <alignment vertical="center"/>
    </xf>
    <xf numFmtId="0" fontId="19" fillId="0" borderId="0" xfId="0" applyFont="1" applyAlignment="1">
      <alignment vertical="center"/>
    </xf>
    <xf numFmtId="43" fontId="1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43" fontId="3" fillId="0" borderId="0" xfId="7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3" fontId="3" fillId="0" borderId="1" xfId="7" applyFont="1" applyFill="1" applyBorder="1" applyAlignment="1">
      <alignment vertical="center"/>
    </xf>
    <xf numFmtId="43" fontId="3" fillId="0" borderId="1" xfId="7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43" fontId="3" fillId="2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3" fontId="2" fillId="0" borderId="8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3" fontId="2" fillId="0" borderId="18" xfId="7" applyFont="1" applyBorder="1" applyAlignment="1">
      <alignment vertical="center"/>
    </xf>
    <xf numFmtId="43" fontId="2" fillId="2" borderId="3" xfId="7" applyFont="1" applyFill="1" applyBorder="1" applyAlignment="1">
      <alignment vertical="center"/>
    </xf>
    <xf numFmtId="43" fontId="2" fillId="2" borderId="19" xfId="7" applyFont="1" applyFill="1" applyBorder="1" applyAlignment="1">
      <alignment vertical="center"/>
    </xf>
    <xf numFmtId="43" fontId="0" fillId="0" borderId="20" xfId="7" applyFont="1" applyBorder="1" applyAlignment="1" applyProtection="1">
      <alignment vertical="center"/>
      <protection locked="0"/>
    </xf>
    <xf numFmtId="43" fontId="3" fillId="3" borderId="1" xfId="7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2" fillId="0" borderId="7" xfId="7" applyFont="1" applyBorder="1" applyAlignment="1">
      <alignment vertical="center"/>
    </xf>
    <xf numFmtId="43" fontId="2" fillId="2" borderId="7" xfId="7" applyFont="1" applyFill="1" applyBorder="1" applyAlignment="1">
      <alignment vertical="center"/>
    </xf>
    <xf numFmtId="43" fontId="0" fillId="0" borderId="7" xfId="7" applyFont="1" applyBorder="1" applyAlignment="1">
      <alignment vertical="center"/>
    </xf>
    <xf numFmtId="43" fontId="2" fillId="2" borderId="23" xfId="7" applyFont="1" applyFill="1" applyBorder="1" applyAlignment="1">
      <alignment vertical="center"/>
    </xf>
    <xf numFmtId="43" fontId="2" fillId="2" borderId="7" xfId="7" applyFont="1" applyFill="1" applyBorder="1" applyAlignment="1">
      <alignment horizontal="right" vertical="center"/>
    </xf>
    <xf numFmtId="43" fontId="2" fillId="0" borderId="7" xfId="7" applyFont="1" applyBorder="1" applyAlignment="1">
      <alignment horizontal="right" vertical="center"/>
    </xf>
    <xf numFmtId="43" fontId="0" fillId="0" borderId="24" xfId="7" applyFont="1" applyBorder="1" applyAlignment="1">
      <alignment vertical="center"/>
    </xf>
    <xf numFmtId="43" fontId="4" fillId="0" borderId="7" xfId="7" applyFont="1" applyBorder="1" applyAlignment="1">
      <alignment vertical="center"/>
    </xf>
    <xf numFmtId="43" fontId="3" fillId="0" borderId="25" xfId="7" applyFont="1" applyBorder="1" applyAlignment="1">
      <alignment vertical="center"/>
    </xf>
    <xf numFmtId="43" fontId="3" fillId="2" borderId="25" xfId="7" applyFont="1" applyFill="1" applyBorder="1" applyAlignment="1">
      <alignment vertical="center"/>
    </xf>
    <xf numFmtId="43" fontId="3" fillId="0" borderId="24" xfId="7" applyFont="1" applyBorder="1" applyAlignment="1">
      <alignment vertical="center"/>
    </xf>
    <xf numFmtId="43" fontId="3" fillId="0" borderId="7" xfId="7" applyFont="1" applyBorder="1" applyAlignment="1">
      <alignment vertical="center"/>
    </xf>
    <xf numFmtId="43" fontId="3" fillId="2" borderId="7" xfId="7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3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3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22" xfId="7" applyNumberFormat="1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43" fontId="3" fillId="0" borderId="7" xfId="7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2" fillId="0" borderId="7" xfId="7" applyFont="1" applyBorder="1" applyAlignment="1">
      <alignment vertical="center" wrapText="1"/>
    </xf>
    <xf numFmtId="43" fontId="2" fillId="0" borderId="1" xfId="7" applyFont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43" fontId="3" fillId="0" borderId="1" xfId="7" applyFont="1" applyBorder="1" applyAlignment="1">
      <alignment vertical="center"/>
    </xf>
    <xf numFmtId="43" fontId="3" fillId="0" borderId="7" xfId="7" applyFont="1" applyBorder="1" applyAlignment="1">
      <alignment horizontal="right" vertical="center" wrapText="1"/>
    </xf>
    <xf numFmtId="0" fontId="2" fillId="36" borderId="7" xfId="0" applyFont="1" applyFill="1" applyBorder="1" applyAlignment="1">
      <alignment vertical="center" wrapText="1"/>
    </xf>
    <xf numFmtId="43" fontId="3" fillId="0" borderId="5" xfId="7" applyFont="1" applyBorder="1" applyAlignment="1">
      <alignment vertical="center"/>
    </xf>
    <xf numFmtId="43" fontId="3" fillId="2" borderId="5" xfId="7" applyFont="1" applyFill="1" applyBorder="1" applyAlignment="1">
      <alignment vertical="center"/>
    </xf>
    <xf numFmtId="43" fontId="21" fillId="0" borderId="2" xfId="7" applyFont="1" applyBorder="1" applyAlignment="1">
      <alignment vertical="center"/>
    </xf>
    <xf numFmtId="43" fontId="4" fillId="2" borderId="1" xfId="7" applyFont="1" applyFill="1" applyBorder="1" applyAlignment="1">
      <alignment horizontal="center" vertical="center" wrapText="1"/>
    </xf>
    <xf numFmtId="43" fontId="4" fillId="0" borderId="1" xfId="7" applyFont="1" applyBorder="1" applyAlignment="1">
      <alignment horizontal="center" vertical="center" wrapText="1"/>
    </xf>
    <xf numFmtId="43" fontId="4" fillId="0" borderId="2" xfId="7" applyFont="1" applyBorder="1" applyAlignment="1">
      <alignment horizontal="center" vertical="center" wrapText="1"/>
    </xf>
    <xf numFmtId="43" fontId="3" fillId="0" borderId="6" xfId="7" applyFont="1" applyFill="1" applyBorder="1" applyAlignment="1">
      <alignment vertical="center"/>
    </xf>
    <xf numFmtId="43" fontId="3" fillId="0" borderId="6" xfId="7" applyFont="1" applyFill="1" applyBorder="1" applyAlignment="1">
      <alignment horizontal="right" vertical="center"/>
    </xf>
    <xf numFmtId="43" fontId="3" fillId="3" borderId="2" xfId="7" applyFont="1" applyFill="1" applyBorder="1" applyAlignment="1">
      <alignment horizontal="center" vertical="center" wrapText="1"/>
    </xf>
    <xf numFmtId="43" fontId="3" fillId="3" borderId="2" xfId="7" applyFont="1" applyFill="1" applyBorder="1" applyAlignment="1">
      <alignment horizontal="center" vertical="center"/>
    </xf>
    <xf numFmtId="0" fontId="0" fillId="3" borderId="5" xfId="7" applyNumberFormat="1" applyFont="1" applyFill="1" applyBorder="1" applyAlignment="1">
      <alignment horizontal="left" vertical="center" wrapText="1"/>
    </xf>
    <xf numFmtId="0" fontId="0" fillId="3" borderId="6" xfId="7" applyNumberFormat="1" applyFont="1" applyFill="1" applyBorder="1" applyAlignment="1">
      <alignment horizontal="left" vertical="center" wrapText="1"/>
    </xf>
    <xf numFmtId="0" fontId="0" fillId="3" borderId="3" xfId="7" applyNumberFormat="1" applyFont="1" applyFill="1" applyBorder="1" applyAlignment="1">
      <alignment horizontal="left" vertical="center" wrapText="1"/>
    </xf>
    <xf numFmtId="0" fontId="0" fillId="35" borderId="5" xfId="7" applyNumberFormat="1" applyFont="1" applyFill="1" applyBorder="1" applyAlignment="1">
      <alignment horizontal="left" vertical="center" wrapText="1"/>
    </xf>
    <xf numFmtId="0" fontId="0" fillId="35" borderId="6" xfId="7" applyNumberFormat="1" applyFont="1" applyFill="1" applyBorder="1" applyAlignment="1">
      <alignment horizontal="left" vertical="center" wrapText="1"/>
    </xf>
    <xf numFmtId="0" fontId="0" fillId="35" borderId="3" xfId="7" applyNumberFormat="1" applyFont="1" applyFill="1" applyBorder="1" applyAlignment="1">
      <alignment horizontal="left" vertical="center" wrapText="1"/>
    </xf>
    <xf numFmtId="0" fontId="0" fillId="0" borderId="26" xfId="7" applyNumberFormat="1" applyFont="1" applyFill="1" applyBorder="1" applyAlignment="1" applyProtection="1">
      <alignment horizontal="left" vertical="center" wrapText="1"/>
      <protection locked="0"/>
    </xf>
    <xf numFmtId="0" fontId="0" fillId="0" borderId="27" xfId="7" applyNumberFormat="1" applyFont="1" applyFill="1" applyBorder="1" applyAlignment="1" applyProtection="1">
      <alignment horizontal="left" vertical="center" wrapText="1"/>
      <protection locked="0"/>
    </xf>
    <xf numFmtId="0" fontId="0" fillId="0" borderId="28" xfId="7" applyNumberFormat="1" applyFont="1" applyFill="1" applyBorder="1" applyAlignment="1" applyProtection="1">
      <alignment horizontal="left" vertical="center" wrapText="1"/>
      <protection locked="0"/>
    </xf>
    <xf numFmtId="0" fontId="22" fillId="35" borderId="5" xfId="7" applyNumberFormat="1" applyFont="1" applyFill="1" applyBorder="1" applyAlignment="1">
      <alignment horizontal="left" vertical="center" wrapText="1"/>
    </xf>
    <xf numFmtId="0" fontId="22" fillId="35" borderId="6" xfId="7" applyNumberFormat="1" applyFont="1" applyFill="1" applyBorder="1" applyAlignment="1">
      <alignment horizontal="left" vertical="center" wrapText="1"/>
    </xf>
    <xf numFmtId="0" fontId="22" fillId="35" borderId="3" xfId="7" applyNumberFormat="1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0" fillId="0" borderId="5" xfId="7" applyNumberFormat="1" applyFont="1" applyFill="1" applyBorder="1" applyAlignment="1" applyProtection="1">
      <alignment horizontal="left" vertical="center" wrapText="1"/>
      <protection locked="0"/>
    </xf>
    <xf numFmtId="0" fontId="0" fillId="0" borderId="6" xfId="7" applyNumberFormat="1" applyFont="1" applyFill="1" applyBorder="1" applyAlignment="1" applyProtection="1">
      <alignment horizontal="left" vertical="center" wrapText="1"/>
      <protection locked="0"/>
    </xf>
    <xf numFmtId="0" fontId="0" fillId="0" borderId="3" xfId="7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7" applyNumberFormat="1" applyFont="1" applyFill="1" applyBorder="1" applyAlignment="1" applyProtection="1">
      <alignment horizontal="left" vertical="center" wrapText="1"/>
      <protection locked="0"/>
    </xf>
    <xf numFmtId="0" fontId="0" fillId="0" borderId="21" xfId="7" applyNumberFormat="1" applyFont="1" applyFill="1" applyBorder="1" applyAlignment="1" applyProtection="1">
      <alignment horizontal="left" vertical="center" wrapText="1"/>
      <protection locked="0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0000000}"/>
    <cellStyle name="Vírgula 2 2" xfId="2" xr:uid="{00000000-0005-0000-0000-000031000000}"/>
    <cellStyle name="Vírgula 3" xfId="3" xr:uid="{00000000-0005-0000-0000-000032000000}"/>
    <cellStyle name="Vírgula 4" xfId="6" xr:uid="{00000000-0005-0000-0000-000033000000}"/>
  </cellStyles>
  <dxfs count="0"/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zoomScale="85" zoomScaleNormal="85" zoomScalePageLayoutView="85" workbookViewId="0">
      <selection activeCell="H13" sqref="H13"/>
    </sheetView>
  </sheetViews>
  <sheetFormatPr defaultRowHeight="15" x14ac:dyDescent="0.25"/>
  <cols>
    <col min="1" max="1" width="45.85546875" style="6" bestFit="1" customWidth="1"/>
    <col min="2" max="2" width="15.5703125" style="6" bestFit="1" customWidth="1"/>
    <col min="3" max="3" width="15.85546875" style="6" customWidth="1"/>
    <col min="4" max="13" width="15.28515625" style="6" bestFit="1" customWidth="1"/>
    <col min="14" max="14" width="18" style="6" bestFit="1" customWidth="1"/>
    <col min="15" max="16384" width="9.140625" style="6"/>
  </cols>
  <sheetData>
    <row r="1" spans="1:14" ht="31.5" customHeight="1" thickBot="1" x14ac:dyDescent="0.3">
      <c r="A1" s="10" t="s">
        <v>81</v>
      </c>
      <c r="B1" s="11"/>
      <c r="C1" s="11"/>
      <c r="D1" s="11"/>
      <c r="E1" s="11"/>
      <c r="F1" s="11"/>
      <c r="G1" s="11"/>
      <c r="H1" s="11"/>
      <c r="I1" s="11"/>
      <c r="J1" s="11"/>
      <c r="K1" s="96"/>
      <c r="L1" s="96"/>
      <c r="M1" s="96"/>
      <c r="N1" s="12"/>
    </row>
    <row r="2" spans="1:14" ht="16.5" thickBot="1" x14ac:dyDescent="0.3">
      <c r="A2" s="65" t="s">
        <v>19</v>
      </c>
      <c r="B2" s="66" t="s">
        <v>6</v>
      </c>
      <c r="C2" s="42" t="s">
        <v>7</v>
      </c>
      <c r="D2" s="43" t="s">
        <v>8</v>
      </c>
      <c r="E2" s="42" t="s">
        <v>9</v>
      </c>
      <c r="F2" s="43" t="s">
        <v>10</v>
      </c>
      <c r="G2" s="42" t="s">
        <v>23</v>
      </c>
      <c r="H2" s="43" t="s">
        <v>24</v>
      </c>
      <c r="I2" s="42" t="s">
        <v>0</v>
      </c>
      <c r="J2" s="43" t="s">
        <v>1</v>
      </c>
      <c r="K2" s="42" t="s">
        <v>3</v>
      </c>
      <c r="L2" s="43" t="s">
        <v>4</v>
      </c>
      <c r="M2" s="42" t="s">
        <v>5</v>
      </c>
      <c r="N2" s="67" t="s">
        <v>2</v>
      </c>
    </row>
    <row r="3" spans="1:14" ht="16.5" thickBot="1" x14ac:dyDescent="0.3">
      <c r="A3" s="39" t="s">
        <v>11</v>
      </c>
      <c r="B3" s="68">
        <v>3042922.7700000014</v>
      </c>
      <c r="C3" s="45">
        <v>3222102.3100000015</v>
      </c>
      <c r="D3" s="44">
        <v>3782431.1600000011</v>
      </c>
      <c r="E3" s="45">
        <v>3886306.6400000006</v>
      </c>
      <c r="F3" s="44">
        <v>4152021.7299999995</v>
      </c>
      <c r="G3" s="45">
        <v>3827255.620000001</v>
      </c>
      <c r="H3" s="44">
        <v>4186712.459999999</v>
      </c>
      <c r="I3" s="45">
        <v>4391399.49</v>
      </c>
      <c r="J3" s="44"/>
      <c r="K3" s="45"/>
      <c r="L3" s="44"/>
      <c r="M3" s="45"/>
      <c r="N3" s="69"/>
    </row>
    <row r="4" spans="1:14" ht="16.5" thickBot="1" x14ac:dyDescent="0.3">
      <c r="A4" s="70" t="s">
        <v>20</v>
      </c>
      <c r="B4" s="68"/>
      <c r="C4" s="45"/>
      <c r="D4" s="44"/>
      <c r="E4" s="45"/>
      <c r="F4" s="44"/>
      <c r="G4" s="45"/>
      <c r="H4" s="44"/>
      <c r="I4" s="45"/>
      <c r="J4" s="44"/>
      <c r="K4" s="45"/>
      <c r="L4" s="44"/>
      <c r="M4" s="45"/>
      <c r="N4" s="71">
        <f>SUM('Fluxo de Caixa'!$B4:$M4)</f>
        <v>0</v>
      </c>
    </row>
    <row r="5" spans="1:14" ht="32.25" thickBot="1" x14ac:dyDescent="0.3">
      <c r="A5" s="39" t="s">
        <v>38</v>
      </c>
      <c r="B5" s="68">
        <v>4689504.46</v>
      </c>
      <c r="C5" s="45">
        <v>4689504.46</v>
      </c>
      <c r="D5" s="44">
        <v>4689504.46</v>
      </c>
      <c r="E5" s="45">
        <v>4689504.46</v>
      </c>
      <c r="F5" s="44">
        <v>4689504.46</v>
      </c>
      <c r="G5" s="45">
        <v>4689504.46</v>
      </c>
      <c r="H5" s="44">
        <v>4689504.46</v>
      </c>
      <c r="I5" s="45">
        <v>4689504.46</v>
      </c>
      <c r="J5" s="2"/>
      <c r="K5" s="45"/>
      <c r="L5" s="44"/>
      <c r="M5" s="45"/>
      <c r="N5" s="71">
        <f>SUM('Fluxo de Caixa'!$B5:$M5)</f>
        <v>37516035.68</v>
      </c>
    </row>
    <row r="6" spans="1:14" ht="16.5" thickBot="1" x14ac:dyDescent="0.3">
      <c r="A6" s="39" t="s">
        <v>60</v>
      </c>
      <c r="B6" s="72">
        <v>0</v>
      </c>
      <c r="C6" s="45"/>
      <c r="D6" s="44">
        <v>0</v>
      </c>
      <c r="E6" s="45">
        <v>0</v>
      </c>
      <c r="F6" s="44">
        <v>0</v>
      </c>
      <c r="G6" s="45">
        <v>0</v>
      </c>
      <c r="H6" s="44">
        <v>0</v>
      </c>
      <c r="I6" s="7">
        <v>128886.39999999999</v>
      </c>
      <c r="J6" s="44"/>
      <c r="K6" s="45"/>
      <c r="L6" s="44"/>
      <c r="M6" s="45"/>
      <c r="N6" s="71">
        <f>SUM('Fluxo de Caixa'!$B6:$M6)</f>
        <v>128886.39999999999</v>
      </c>
    </row>
    <row r="7" spans="1:14" ht="16.5" thickBot="1" x14ac:dyDescent="0.3">
      <c r="A7" s="39" t="s">
        <v>61</v>
      </c>
      <c r="B7" s="44">
        <v>0</v>
      </c>
      <c r="C7" s="45"/>
      <c r="D7" s="44">
        <v>0</v>
      </c>
      <c r="E7" s="45">
        <v>0</v>
      </c>
      <c r="F7" s="44">
        <v>0</v>
      </c>
      <c r="G7" s="45">
        <v>0</v>
      </c>
      <c r="H7" s="44">
        <v>0</v>
      </c>
      <c r="I7" s="45">
        <v>0</v>
      </c>
      <c r="J7" s="44"/>
      <c r="K7" s="45"/>
      <c r="L7" s="44"/>
      <c r="M7" s="45"/>
      <c r="N7" s="71">
        <f>SUM('Fluxo de Caixa'!$B7:$M7)</f>
        <v>0</v>
      </c>
    </row>
    <row r="8" spans="1:14" ht="16.5" thickBot="1" x14ac:dyDescent="0.3">
      <c r="A8" s="39" t="s">
        <v>71</v>
      </c>
      <c r="B8" s="72"/>
      <c r="C8" s="45"/>
      <c r="D8" s="44">
        <v>0</v>
      </c>
      <c r="E8" s="45">
        <v>0</v>
      </c>
      <c r="F8" s="44">
        <v>0</v>
      </c>
      <c r="G8" s="45">
        <v>0</v>
      </c>
      <c r="H8" s="44">
        <v>0</v>
      </c>
      <c r="I8" s="45">
        <v>0</v>
      </c>
      <c r="J8" s="44"/>
      <c r="K8" s="45"/>
      <c r="L8" s="44"/>
      <c r="M8" s="45"/>
      <c r="N8" s="71"/>
    </row>
    <row r="9" spans="1:14" ht="16.5" thickBot="1" x14ac:dyDescent="0.3">
      <c r="A9" s="39" t="s">
        <v>62</v>
      </c>
      <c r="B9" s="72">
        <v>0</v>
      </c>
      <c r="C9" s="45"/>
      <c r="D9" s="44">
        <v>0</v>
      </c>
      <c r="E9" s="45">
        <v>0</v>
      </c>
      <c r="F9" s="44">
        <v>0</v>
      </c>
      <c r="G9" s="45">
        <v>0</v>
      </c>
      <c r="H9" s="44">
        <v>0</v>
      </c>
      <c r="I9" s="45">
        <v>0</v>
      </c>
      <c r="J9" s="44"/>
      <c r="K9" s="45"/>
      <c r="L9" s="44"/>
      <c r="M9" s="45"/>
      <c r="N9" s="71">
        <f>SUM('Fluxo de Caixa'!$B9:$M9)</f>
        <v>0</v>
      </c>
    </row>
    <row r="10" spans="1:14" ht="16.5" thickBot="1" x14ac:dyDescent="0.3">
      <c r="A10" s="39" t="s">
        <v>63</v>
      </c>
      <c r="B10" s="72">
        <v>0</v>
      </c>
      <c r="C10" s="45"/>
      <c r="D10" s="44">
        <v>0</v>
      </c>
      <c r="E10" s="45">
        <v>0</v>
      </c>
      <c r="F10" s="44">
        <v>0</v>
      </c>
      <c r="G10" s="45">
        <v>0</v>
      </c>
      <c r="H10" s="44">
        <v>0</v>
      </c>
      <c r="I10" s="45">
        <v>0</v>
      </c>
      <c r="J10" s="44"/>
      <c r="K10" s="45"/>
      <c r="L10" s="44"/>
      <c r="M10" s="45"/>
      <c r="N10" s="71">
        <f>SUM('Fluxo de Caixa'!$B10:$M10)</f>
        <v>0</v>
      </c>
    </row>
    <row r="11" spans="1:14" ht="16.5" thickBot="1" x14ac:dyDescent="0.3">
      <c r="A11" s="39" t="s">
        <v>12</v>
      </c>
      <c r="B11" s="68">
        <v>36784.299999999996</v>
      </c>
      <c r="C11" s="45">
        <v>33669.21</v>
      </c>
      <c r="D11" s="44">
        <v>39074.410000000003</v>
      </c>
      <c r="E11" s="45">
        <v>40063.4</v>
      </c>
      <c r="F11" s="44">
        <v>39801.479999999996</v>
      </c>
      <c r="G11" s="45">
        <v>38675.1</v>
      </c>
      <c r="H11" s="44">
        <v>46858.17</v>
      </c>
      <c r="I11" s="45">
        <v>48875.48</v>
      </c>
      <c r="J11" s="51"/>
      <c r="K11" s="45"/>
      <c r="L11" s="44"/>
      <c r="M11" s="45"/>
      <c r="N11" s="71">
        <f>SUM('Fluxo de Caixa'!$B11:$M11)</f>
        <v>323801.55</v>
      </c>
    </row>
    <row r="12" spans="1:14" ht="16.5" thickBot="1" x14ac:dyDescent="0.3">
      <c r="A12" s="39" t="s">
        <v>64</v>
      </c>
      <c r="B12" s="72">
        <v>0</v>
      </c>
      <c r="C12" s="45"/>
      <c r="D12" s="44">
        <v>0</v>
      </c>
      <c r="E12" s="45">
        <v>0</v>
      </c>
      <c r="F12" s="44">
        <v>0</v>
      </c>
      <c r="G12" s="45">
        <v>0</v>
      </c>
      <c r="H12" s="44">
        <v>0</v>
      </c>
      <c r="I12" s="45">
        <v>0</v>
      </c>
      <c r="J12" s="51"/>
      <c r="K12" s="45"/>
      <c r="L12" s="44"/>
      <c r="M12" s="45"/>
      <c r="N12" s="71">
        <f>SUM('Fluxo de Caixa'!$B12:$M12)</f>
        <v>0</v>
      </c>
    </row>
    <row r="13" spans="1:14" ht="32.25" thickBot="1" x14ac:dyDescent="0.3">
      <c r="A13" s="39" t="s">
        <v>65</v>
      </c>
      <c r="B13" s="72">
        <v>0</v>
      </c>
      <c r="C13" s="45"/>
      <c r="D13" s="44">
        <v>0</v>
      </c>
      <c r="E13" s="45">
        <v>0</v>
      </c>
      <c r="F13" s="44">
        <v>0</v>
      </c>
      <c r="G13" s="45">
        <v>0</v>
      </c>
      <c r="H13" s="44">
        <v>0</v>
      </c>
      <c r="I13" s="45">
        <v>0</v>
      </c>
      <c r="J13" s="51"/>
      <c r="K13" s="45"/>
      <c r="L13" s="44"/>
      <c r="M13" s="45"/>
      <c r="N13" s="71">
        <f>SUM('Fluxo de Caixa'!$B13:$M13)</f>
        <v>0</v>
      </c>
    </row>
    <row r="14" spans="1:14" ht="16.5" thickBot="1" x14ac:dyDescent="0.3">
      <c r="A14" s="39" t="s">
        <v>66</v>
      </c>
      <c r="B14" s="72">
        <v>0</v>
      </c>
      <c r="C14" s="45"/>
      <c r="D14" s="44">
        <v>0</v>
      </c>
      <c r="E14" s="45">
        <v>0</v>
      </c>
      <c r="F14" s="44">
        <v>0</v>
      </c>
      <c r="G14" s="45">
        <v>0</v>
      </c>
      <c r="H14" s="44">
        <v>0</v>
      </c>
      <c r="I14" s="45">
        <v>0</v>
      </c>
      <c r="J14" s="51"/>
      <c r="K14" s="45"/>
      <c r="L14" s="44"/>
      <c r="M14" s="45"/>
      <c r="N14" s="71">
        <f>SUM('Fluxo de Caixa'!$B14:$M14)</f>
        <v>0</v>
      </c>
    </row>
    <row r="15" spans="1:14" ht="16.5" thickBot="1" x14ac:dyDescent="0.3">
      <c r="A15" s="73" t="s">
        <v>39</v>
      </c>
      <c r="B15" s="72">
        <v>0</v>
      </c>
      <c r="C15" s="45"/>
      <c r="D15" s="44">
        <v>0</v>
      </c>
      <c r="E15" s="45">
        <v>0</v>
      </c>
      <c r="F15" s="44">
        <v>0</v>
      </c>
      <c r="G15" s="45">
        <v>0</v>
      </c>
      <c r="H15" s="44">
        <v>0</v>
      </c>
      <c r="I15" s="45">
        <v>0</v>
      </c>
      <c r="J15" s="51"/>
      <c r="K15" s="45"/>
      <c r="L15" s="44"/>
      <c r="M15" s="45"/>
      <c r="N15" s="71">
        <f>SUM('Fluxo de Caixa'!$B15:$M15)</f>
        <v>0</v>
      </c>
    </row>
    <row r="16" spans="1:14" ht="16.5" thickBot="1" x14ac:dyDescent="0.3">
      <c r="A16" s="39" t="s">
        <v>67</v>
      </c>
      <c r="B16" s="72">
        <v>0</v>
      </c>
      <c r="C16" s="45"/>
      <c r="D16" s="44">
        <v>0</v>
      </c>
      <c r="E16" s="45">
        <v>0</v>
      </c>
      <c r="F16" s="44">
        <v>0</v>
      </c>
      <c r="G16" s="45">
        <v>0</v>
      </c>
      <c r="H16" s="44">
        <v>0</v>
      </c>
      <c r="I16" s="45">
        <v>0</v>
      </c>
      <c r="J16" s="51"/>
      <c r="K16" s="45"/>
      <c r="L16" s="44"/>
      <c r="M16" s="45"/>
      <c r="N16" s="71">
        <f>SUM('Fluxo de Caixa'!$B16:$M16)</f>
        <v>0</v>
      </c>
    </row>
    <row r="17" spans="1:14" ht="16.5" thickBot="1" x14ac:dyDescent="0.3">
      <c r="A17" s="39" t="s">
        <v>68</v>
      </c>
      <c r="B17" s="72">
        <v>0</v>
      </c>
      <c r="C17" s="45"/>
      <c r="D17" s="44">
        <v>0</v>
      </c>
      <c r="E17" s="45">
        <v>0</v>
      </c>
      <c r="F17" s="44">
        <v>0</v>
      </c>
      <c r="G17" s="45">
        <v>0</v>
      </c>
      <c r="H17" s="44">
        <v>0</v>
      </c>
      <c r="I17" s="45">
        <v>0</v>
      </c>
      <c r="J17" s="51"/>
      <c r="K17" s="45"/>
      <c r="L17" s="44"/>
      <c r="M17" s="45"/>
      <c r="N17" s="71">
        <f>SUM('Fluxo de Caixa'!$B17:$M17)</f>
        <v>0</v>
      </c>
    </row>
    <row r="18" spans="1:14" ht="16.5" thickBot="1" x14ac:dyDescent="0.3">
      <c r="A18" s="73" t="s">
        <v>69</v>
      </c>
      <c r="B18" s="72">
        <v>0</v>
      </c>
      <c r="C18" s="45"/>
      <c r="D18" s="44">
        <v>0</v>
      </c>
      <c r="E18" s="45">
        <v>0</v>
      </c>
      <c r="F18" s="44">
        <v>0</v>
      </c>
      <c r="G18" s="45">
        <v>0</v>
      </c>
      <c r="H18" s="44">
        <v>0</v>
      </c>
      <c r="I18" s="45">
        <v>0</v>
      </c>
      <c r="J18" s="51"/>
      <c r="K18" s="45"/>
      <c r="L18" s="44"/>
      <c r="M18" s="45"/>
      <c r="N18" s="71">
        <f>SUM('Fluxo de Caixa'!$B18:$M18)</f>
        <v>0</v>
      </c>
    </row>
    <row r="19" spans="1:14" ht="16.5" thickBot="1" x14ac:dyDescent="0.3">
      <c r="A19" s="70" t="s">
        <v>40</v>
      </c>
      <c r="B19" s="55">
        <v>4726288.76</v>
      </c>
      <c r="C19" s="56">
        <v>4723173.67</v>
      </c>
      <c r="D19" s="55">
        <v>4728578.87</v>
      </c>
      <c r="E19" s="56">
        <v>4729567.8600000003</v>
      </c>
      <c r="F19" s="55">
        <v>4729305.9400000004</v>
      </c>
      <c r="G19" s="56">
        <v>4728179.5599999996</v>
      </c>
      <c r="H19" s="55">
        <v>4736362.63</v>
      </c>
      <c r="I19" s="56">
        <v>4867266.3400000008</v>
      </c>
      <c r="J19" s="55"/>
      <c r="K19" s="56"/>
      <c r="L19" s="55"/>
      <c r="M19" s="56"/>
      <c r="N19" s="71">
        <f>SUM('Fluxo de Caixa'!$B19:$M19)</f>
        <v>37968723.630000003</v>
      </c>
    </row>
    <row r="20" spans="1:14" ht="16.5" thickBot="1" x14ac:dyDescent="0.3">
      <c r="A20" s="39" t="s">
        <v>13</v>
      </c>
      <c r="B20" s="44"/>
      <c r="C20" s="45"/>
      <c r="D20" s="44"/>
      <c r="E20" s="45"/>
      <c r="F20" s="44"/>
      <c r="G20" s="45"/>
      <c r="H20" s="44"/>
      <c r="I20" s="45"/>
      <c r="J20" s="44"/>
      <c r="K20" s="45"/>
      <c r="L20" s="44"/>
      <c r="M20" s="45"/>
      <c r="N20" s="71">
        <f>SUM('Fluxo de Caixa'!$B20:$M20)</f>
        <v>0</v>
      </c>
    </row>
    <row r="21" spans="1:14" ht="16.5" thickBot="1" x14ac:dyDescent="0.3">
      <c r="A21" s="70" t="s">
        <v>14</v>
      </c>
      <c r="B21" s="55">
        <v>2912935.79</v>
      </c>
      <c r="C21" s="56">
        <v>2666931.6700000004</v>
      </c>
      <c r="D21" s="55">
        <v>2792276.66</v>
      </c>
      <c r="E21" s="56">
        <v>2692172.0500000003</v>
      </c>
      <c r="F21" s="55">
        <v>2708324.1899999995</v>
      </c>
      <c r="G21" s="56">
        <v>2646112.16</v>
      </c>
      <c r="H21" s="55">
        <v>2636942.8299999996</v>
      </c>
      <c r="I21" s="56">
        <v>2564675.9699999993</v>
      </c>
      <c r="J21" s="55"/>
      <c r="K21" s="56"/>
      <c r="L21" s="55"/>
      <c r="M21" s="56"/>
      <c r="N21" s="71">
        <f>SUM('Fluxo de Caixa'!$B21:$M21)</f>
        <v>21620371.32</v>
      </c>
    </row>
    <row r="22" spans="1:14" ht="16.5" thickBot="1" x14ac:dyDescent="0.3">
      <c r="A22" s="39" t="s">
        <v>31</v>
      </c>
      <c r="B22" s="44">
        <v>1541948.24</v>
      </c>
      <c r="C22" s="45">
        <v>1588410.38</v>
      </c>
      <c r="D22" s="44">
        <v>1485943.4700000002</v>
      </c>
      <c r="E22" s="45">
        <v>1505477.3800000001</v>
      </c>
      <c r="F22" s="44">
        <v>1520342.2999999998</v>
      </c>
      <c r="G22" s="45">
        <v>1506986.1900000002</v>
      </c>
      <c r="H22" s="44">
        <v>1504969.22</v>
      </c>
      <c r="I22" s="45">
        <v>1490045.87</v>
      </c>
      <c r="J22" s="44"/>
      <c r="K22" s="45"/>
      <c r="L22" s="44"/>
      <c r="M22" s="45"/>
      <c r="N22" s="71">
        <f>SUM('Fluxo de Caixa'!$B22:$M22)</f>
        <v>12144123.050000001</v>
      </c>
    </row>
    <row r="23" spans="1:14" ht="16.5" thickBot="1" x14ac:dyDescent="0.3">
      <c r="A23" s="39" t="s">
        <v>33</v>
      </c>
      <c r="B23" s="44">
        <v>152281.50000000003</v>
      </c>
      <c r="C23" s="45">
        <v>93655.000000000015</v>
      </c>
      <c r="D23" s="44">
        <v>90768.599999999991</v>
      </c>
      <c r="E23" s="45">
        <v>92724.7</v>
      </c>
      <c r="F23" s="44">
        <v>92507.200000000012</v>
      </c>
      <c r="G23" s="45">
        <v>89915.700000000012</v>
      </c>
      <c r="H23" s="44">
        <v>92566.399999999994</v>
      </c>
      <c r="I23" s="45">
        <v>87859.299999999988</v>
      </c>
      <c r="J23" s="44"/>
      <c r="K23" s="45"/>
      <c r="L23" s="44"/>
      <c r="M23" s="45"/>
      <c r="N23" s="71">
        <f>SUM('Fluxo de Caixa'!$B23:$M23)</f>
        <v>792278.40000000014</v>
      </c>
    </row>
    <row r="24" spans="1:14" ht="16.5" thickBot="1" x14ac:dyDescent="0.3">
      <c r="A24" s="39" t="s">
        <v>41</v>
      </c>
      <c r="B24" s="44">
        <v>62653.14</v>
      </c>
      <c r="C24" s="45">
        <v>47483.02</v>
      </c>
      <c r="D24" s="44">
        <v>223294.36</v>
      </c>
      <c r="E24" s="45">
        <v>71820.92</v>
      </c>
      <c r="F24" s="44">
        <v>52054.75</v>
      </c>
      <c r="G24" s="45">
        <v>72324.5</v>
      </c>
      <c r="H24" s="44">
        <v>46606.89</v>
      </c>
      <c r="I24" s="45">
        <v>64567.66</v>
      </c>
      <c r="J24" s="44"/>
      <c r="K24" s="45"/>
      <c r="L24" s="44"/>
      <c r="M24" s="45"/>
      <c r="N24" s="71">
        <f>SUM('Fluxo de Caixa'!$B24:$M24)</f>
        <v>640805.24</v>
      </c>
    </row>
    <row r="25" spans="1:14" ht="16.5" thickBot="1" x14ac:dyDescent="0.3">
      <c r="A25" s="39" t="s">
        <v>32</v>
      </c>
      <c r="B25" s="44">
        <v>823432.05</v>
      </c>
      <c r="C25" s="45">
        <v>581349.72</v>
      </c>
      <c r="D25" s="44">
        <v>606687.57000000007</v>
      </c>
      <c r="E25" s="45">
        <v>635899.44999999995</v>
      </c>
      <c r="F25" s="44">
        <v>580571.07000000007</v>
      </c>
      <c r="G25" s="45">
        <v>584279.15</v>
      </c>
      <c r="H25" s="44">
        <v>578755.82000000007</v>
      </c>
      <c r="I25" s="45">
        <v>572572.76</v>
      </c>
      <c r="J25" s="44"/>
      <c r="K25" s="45"/>
      <c r="L25" s="44"/>
      <c r="M25" s="45"/>
      <c r="N25" s="71">
        <f>SUM('Fluxo de Caixa'!$B25:$M25)</f>
        <v>4963547.59</v>
      </c>
    </row>
    <row r="26" spans="1:14" ht="16.5" thickBot="1" x14ac:dyDescent="0.3">
      <c r="A26" s="39" t="s">
        <v>42</v>
      </c>
      <c r="B26" s="44">
        <v>0</v>
      </c>
      <c r="C26" s="45">
        <v>26491.43</v>
      </c>
      <c r="D26" s="44">
        <v>44920.06</v>
      </c>
      <c r="E26" s="45">
        <v>81606.95</v>
      </c>
      <c r="F26" s="44">
        <v>129366.84000000001</v>
      </c>
      <c r="G26" s="45">
        <v>43712.270000000004</v>
      </c>
      <c r="H26" s="44">
        <v>57321.07</v>
      </c>
      <c r="I26" s="45">
        <v>43204.05</v>
      </c>
      <c r="J26" s="44"/>
      <c r="K26" s="45"/>
      <c r="L26" s="44"/>
      <c r="M26" s="45"/>
      <c r="N26" s="71">
        <f>SUM('Fluxo de Caixa'!$B26:$M26)</f>
        <v>426622.67000000004</v>
      </c>
    </row>
    <row r="27" spans="1:14" ht="16.5" thickBot="1" x14ac:dyDescent="0.3">
      <c r="A27" s="39" t="s">
        <v>25</v>
      </c>
      <c r="B27" s="44">
        <v>5470.81</v>
      </c>
      <c r="C27" s="45">
        <v>10098.56</v>
      </c>
      <c r="D27" s="44">
        <v>17379.39</v>
      </c>
      <c r="E27" s="45">
        <v>1219.17</v>
      </c>
      <c r="F27" s="44">
        <v>1399.55</v>
      </c>
      <c r="G27" s="45">
        <v>1078.07</v>
      </c>
      <c r="H27" s="44">
        <v>7339.7300000000005</v>
      </c>
      <c r="I27" s="45">
        <v>1138.8399999999999</v>
      </c>
      <c r="J27" s="44"/>
      <c r="K27" s="45"/>
      <c r="L27" s="44"/>
      <c r="M27" s="45"/>
      <c r="N27" s="71">
        <f>SUM('Fluxo de Caixa'!$B27:$M27)</f>
        <v>45124.119999999995</v>
      </c>
    </row>
    <row r="28" spans="1:14" ht="16.5" thickBot="1" x14ac:dyDescent="0.3">
      <c r="A28" s="39" t="s">
        <v>26</v>
      </c>
      <c r="B28" s="44">
        <v>177680.64000000001</v>
      </c>
      <c r="C28" s="45">
        <v>161822.44</v>
      </c>
      <c r="D28" s="44">
        <v>155641.60999999999</v>
      </c>
      <c r="E28" s="45">
        <v>125579.72000000002</v>
      </c>
      <c r="F28" s="44">
        <v>146023.87</v>
      </c>
      <c r="G28" s="45">
        <v>183210.6</v>
      </c>
      <c r="H28" s="44">
        <v>180105.17</v>
      </c>
      <c r="I28" s="45">
        <v>135447.59</v>
      </c>
      <c r="J28" s="44"/>
      <c r="K28" s="45"/>
      <c r="L28" s="44"/>
      <c r="M28" s="45"/>
      <c r="N28" s="71">
        <f>SUM('Fluxo de Caixa'!$B28:$M28)</f>
        <v>1265511.6400000001</v>
      </c>
    </row>
    <row r="29" spans="1:14" ht="16.5" thickBot="1" x14ac:dyDescent="0.3">
      <c r="A29" s="39" t="s">
        <v>43</v>
      </c>
      <c r="B29" s="44">
        <v>149469.41</v>
      </c>
      <c r="C29" s="45">
        <v>157621.12</v>
      </c>
      <c r="D29" s="44">
        <v>167641.59999999998</v>
      </c>
      <c r="E29" s="45">
        <v>177843.75999999998</v>
      </c>
      <c r="F29" s="44">
        <v>186058.61000000004</v>
      </c>
      <c r="G29" s="45">
        <v>164605.67999999996</v>
      </c>
      <c r="H29" s="44">
        <v>169278.53</v>
      </c>
      <c r="I29" s="45">
        <v>169839.9</v>
      </c>
      <c r="J29" s="44"/>
      <c r="K29" s="45"/>
      <c r="L29" s="44"/>
      <c r="M29" s="45"/>
      <c r="N29" s="71">
        <f>SUM('Fluxo de Caixa'!$B29:$M29)</f>
        <v>1342358.6099999999</v>
      </c>
    </row>
    <row r="30" spans="1:14" ht="16.5" thickBot="1" x14ac:dyDescent="0.3">
      <c r="A30" s="39" t="s">
        <v>72</v>
      </c>
      <c r="B30" s="72"/>
      <c r="C30" s="45">
        <v>0</v>
      </c>
      <c r="D30" s="44">
        <v>0</v>
      </c>
      <c r="E30" s="45">
        <v>0</v>
      </c>
      <c r="F30" s="44">
        <v>0</v>
      </c>
      <c r="G30" s="45">
        <v>0</v>
      </c>
      <c r="H30" s="44">
        <v>0</v>
      </c>
      <c r="I30" s="45">
        <v>0</v>
      </c>
      <c r="J30" s="44"/>
      <c r="K30" s="45"/>
      <c r="L30" s="44"/>
      <c r="M30" s="45"/>
      <c r="N30" s="71">
        <f>SUM('Fluxo de Caixa'!$B30:$M30)</f>
        <v>0</v>
      </c>
    </row>
    <row r="31" spans="1:14" ht="32.25" thickBot="1" x14ac:dyDescent="0.3">
      <c r="A31" s="39" t="s">
        <v>73</v>
      </c>
      <c r="B31" s="72"/>
      <c r="C31" s="45">
        <v>0</v>
      </c>
      <c r="D31" s="44">
        <v>0</v>
      </c>
      <c r="E31" s="45">
        <v>0</v>
      </c>
      <c r="F31" s="44">
        <v>0</v>
      </c>
      <c r="G31" s="45">
        <v>0</v>
      </c>
      <c r="H31" s="44">
        <v>0</v>
      </c>
      <c r="I31" s="45">
        <v>0</v>
      </c>
      <c r="J31" s="44"/>
      <c r="K31" s="45"/>
      <c r="L31" s="44"/>
      <c r="M31" s="45"/>
      <c r="N31" s="71">
        <f>SUM('Fluxo de Caixa'!$B31:$M31)</f>
        <v>0</v>
      </c>
    </row>
    <row r="32" spans="1:14" ht="16.5" thickBot="1" x14ac:dyDescent="0.3">
      <c r="A32" s="70" t="s">
        <v>29</v>
      </c>
      <c r="B32" s="55">
        <v>667330.64000000013</v>
      </c>
      <c r="C32" s="45">
        <v>689151.32000000007</v>
      </c>
      <c r="D32" s="44">
        <v>734947.78</v>
      </c>
      <c r="E32" s="45">
        <v>753187.02</v>
      </c>
      <c r="F32" s="44">
        <v>730558.45</v>
      </c>
      <c r="G32" s="45">
        <v>739152.42</v>
      </c>
      <c r="H32" s="44">
        <v>833287.47</v>
      </c>
      <c r="I32" s="45">
        <v>818778.50999999989</v>
      </c>
      <c r="J32" s="44"/>
      <c r="K32" s="45"/>
      <c r="L32" s="44"/>
      <c r="M32" s="45"/>
      <c r="N32" s="71">
        <f>SUM('Fluxo de Caixa'!$B32:$M32)</f>
        <v>5966393.6099999994</v>
      </c>
    </row>
    <row r="33" spans="1:14" ht="16.5" thickBot="1" x14ac:dyDescent="0.3">
      <c r="A33" s="70" t="s">
        <v>34</v>
      </c>
      <c r="B33" s="55">
        <v>354679.36</v>
      </c>
      <c r="C33" s="45">
        <v>385745.94</v>
      </c>
      <c r="D33" s="44">
        <v>407428.93000000005</v>
      </c>
      <c r="E33" s="45">
        <v>415857.64999999997</v>
      </c>
      <c r="F33" s="44">
        <v>371951.25</v>
      </c>
      <c r="G33" s="45">
        <v>406014.24</v>
      </c>
      <c r="H33" s="44">
        <v>427850.95999999996</v>
      </c>
      <c r="I33" s="45">
        <v>427754.80999999994</v>
      </c>
      <c r="J33" s="44"/>
      <c r="K33" s="45"/>
      <c r="L33" s="44"/>
      <c r="M33" s="45"/>
      <c r="N33" s="71">
        <f>SUM('Fluxo de Caixa'!$B33:$M33)</f>
        <v>3197283.14</v>
      </c>
    </row>
    <row r="34" spans="1:14" ht="16.5" thickBot="1" x14ac:dyDescent="0.3">
      <c r="A34" s="39" t="s">
        <v>35</v>
      </c>
      <c r="B34" s="44">
        <v>350008.06</v>
      </c>
      <c r="C34" s="45">
        <v>378647.94</v>
      </c>
      <c r="D34" s="44">
        <v>396195.29000000004</v>
      </c>
      <c r="E34" s="45">
        <v>393739.04</v>
      </c>
      <c r="F34" s="44">
        <v>353933.52</v>
      </c>
      <c r="G34" s="45">
        <v>390440.74</v>
      </c>
      <c r="H34" s="44">
        <v>414159.35999999999</v>
      </c>
      <c r="I34" s="45">
        <v>412065.64999999997</v>
      </c>
      <c r="J34" s="44"/>
      <c r="K34" s="45"/>
      <c r="L34" s="44"/>
      <c r="M34" s="45"/>
      <c r="N34" s="71">
        <f>SUM('Fluxo de Caixa'!$B34:$M34)</f>
        <v>3089189.5999999996</v>
      </c>
    </row>
    <row r="35" spans="1:14" ht="16.5" thickBot="1" x14ac:dyDescent="0.3">
      <c r="A35" s="39" t="s">
        <v>36</v>
      </c>
      <c r="B35" s="44">
        <v>4671.3</v>
      </c>
      <c r="C35" s="45">
        <v>7098</v>
      </c>
      <c r="D35" s="44">
        <v>11233.64</v>
      </c>
      <c r="E35" s="45">
        <v>22118.61</v>
      </c>
      <c r="F35" s="44">
        <v>18017.729999999996</v>
      </c>
      <c r="G35" s="45">
        <v>15573.5</v>
      </c>
      <c r="H35" s="44">
        <v>13691.600000000002</v>
      </c>
      <c r="I35" s="45">
        <v>15689.16</v>
      </c>
      <c r="J35" s="44"/>
      <c r="K35" s="45"/>
      <c r="L35" s="44"/>
      <c r="M35" s="45"/>
      <c r="N35" s="71">
        <f>SUM('Fluxo de Caixa'!$B35:$M35)</f>
        <v>108093.54000000001</v>
      </c>
    </row>
    <row r="36" spans="1:14" ht="16.5" thickBot="1" x14ac:dyDescent="0.3">
      <c r="A36" s="39" t="s">
        <v>37</v>
      </c>
      <c r="B36" s="44">
        <v>312651.28000000009</v>
      </c>
      <c r="C36" s="45">
        <v>303405.38000000006</v>
      </c>
      <c r="D36" s="44">
        <v>327518.84999999992</v>
      </c>
      <c r="E36" s="45">
        <v>337329.37000000005</v>
      </c>
      <c r="F36" s="44">
        <v>358607.2</v>
      </c>
      <c r="G36" s="45">
        <v>333138.18000000005</v>
      </c>
      <c r="H36" s="44">
        <v>405436.51</v>
      </c>
      <c r="I36" s="45">
        <v>391023.69999999995</v>
      </c>
      <c r="J36" s="44"/>
      <c r="K36" s="45"/>
      <c r="L36" s="44"/>
      <c r="M36" s="45"/>
      <c r="N36" s="71">
        <f>SUM('Fluxo de Caixa'!$B36:$M36)</f>
        <v>2769110.4700000007</v>
      </c>
    </row>
    <row r="37" spans="1:14" ht="16.5" thickBot="1" x14ac:dyDescent="0.3">
      <c r="A37" s="70" t="s">
        <v>15</v>
      </c>
      <c r="B37" s="55">
        <v>716347.37999999989</v>
      </c>
      <c r="C37" s="45">
        <v>570629.30000000016</v>
      </c>
      <c r="D37" s="44">
        <v>664348.13000000035</v>
      </c>
      <c r="E37" s="45">
        <v>726036.63000000024</v>
      </c>
      <c r="F37" s="44">
        <v>1282576.8599999999</v>
      </c>
      <c r="G37" s="45">
        <v>782700.84000000032</v>
      </c>
      <c r="H37" s="44">
        <v>862885.66</v>
      </c>
      <c r="I37" s="45">
        <v>783567.7</v>
      </c>
      <c r="J37" s="44"/>
      <c r="K37" s="45"/>
      <c r="L37" s="44"/>
      <c r="M37" s="45"/>
      <c r="N37" s="71">
        <f>SUM('Fluxo de Caixa'!$B37:$M37)</f>
        <v>6389092.5000000009</v>
      </c>
    </row>
    <row r="38" spans="1:14" ht="16.5" thickBot="1" x14ac:dyDescent="0.3">
      <c r="A38" s="39" t="s">
        <v>44</v>
      </c>
      <c r="B38" s="44">
        <v>430506.83999999985</v>
      </c>
      <c r="C38" s="45">
        <v>314756.22000000009</v>
      </c>
      <c r="D38" s="44">
        <v>346168.6</v>
      </c>
      <c r="E38" s="45">
        <v>389269.43000000011</v>
      </c>
      <c r="F38" s="44">
        <v>420711.80999999982</v>
      </c>
      <c r="G38" s="45">
        <v>483245.4500000003</v>
      </c>
      <c r="H38" s="44">
        <v>501154.55000000016</v>
      </c>
      <c r="I38" s="45">
        <v>464882.01999999973</v>
      </c>
      <c r="J38" s="44"/>
      <c r="K38" s="45"/>
      <c r="L38" s="44"/>
      <c r="M38" s="45"/>
      <c r="N38" s="71">
        <f>SUM('Fluxo de Caixa'!$B38:$M38)</f>
        <v>3350694.92</v>
      </c>
    </row>
    <row r="39" spans="1:14" ht="16.5" thickBot="1" x14ac:dyDescent="0.3">
      <c r="A39" s="39" t="s">
        <v>45</v>
      </c>
      <c r="B39" s="44">
        <v>0</v>
      </c>
      <c r="C39" s="45">
        <v>0</v>
      </c>
      <c r="D39" s="44">
        <v>0</v>
      </c>
      <c r="E39" s="45">
        <v>0</v>
      </c>
      <c r="F39" s="44">
        <v>0</v>
      </c>
      <c r="G39" s="45">
        <v>0</v>
      </c>
      <c r="H39" s="44">
        <v>0</v>
      </c>
      <c r="I39" s="45">
        <v>0</v>
      </c>
      <c r="J39" s="44"/>
      <c r="K39" s="45"/>
      <c r="L39" s="44"/>
      <c r="M39" s="45"/>
      <c r="N39" s="71">
        <f>SUM('Fluxo de Caixa'!$B39:$M39)</f>
        <v>0</v>
      </c>
    </row>
    <row r="40" spans="1:14" ht="16.5" thickBot="1" x14ac:dyDescent="0.3">
      <c r="A40" s="39" t="s">
        <v>46</v>
      </c>
      <c r="B40" s="44">
        <v>285840.53999999998</v>
      </c>
      <c r="C40" s="45">
        <v>255873.08000000005</v>
      </c>
      <c r="D40" s="44">
        <v>318179.53000000032</v>
      </c>
      <c r="E40" s="45">
        <v>336767.20000000013</v>
      </c>
      <c r="F40" s="44">
        <v>861865.04999999993</v>
      </c>
      <c r="G40" s="45">
        <v>299455.38999999996</v>
      </c>
      <c r="H40" s="44">
        <v>361731.10999999987</v>
      </c>
      <c r="I40" s="45">
        <v>318685.68000000028</v>
      </c>
      <c r="J40" s="44"/>
      <c r="K40" s="45"/>
      <c r="L40" s="44"/>
      <c r="M40" s="45"/>
      <c r="N40" s="71">
        <f>SUM('Fluxo de Caixa'!$B40:$M40)</f>
        <v>3038397.5800000005</v>
      </c>
    </row>
    <row r="41" spans="1:14" s="14" customFormat="1" ht="16.5" thickBot="1" x14ac:dyDescent="0.3">
      <c r="A41" s="70" t="s">
        <v>47</v>
      </c>
      <c r="B41" s="55">
        <v>0</v>
      </c>
      <c r="C41" s="56">
        <v>0</v>
      </c>
      <c r="D41" s="55">
        <v>0</v>
      </c>
      <c r="E41" s="56">
        <v>0</v>
      </c>
      <c r="F41" s="55">
        <v>0</v>
      </c>
      <c r="G41" s="56">
        <v>900</v>
      </c>
      <c r="H41" s="55">
        <v>0</v>
      </c>
      <c r="I41" s="56">
        <v>0</v>
      </c>
      <c r="J41" s="55"/>
      <c r="K41" s="56"/>
      <c r="L41" s="55"/>
      <c r="M41" s="56"/>
      <c r="N41" s="71">
        <f>SUM('Fluxo de Caixa'!$B41:$M41)</f>
        <v>900</v>
      </c>
    </row>
    <row r="42" spans="1:14" ht="16.5" thickBot="1" x14ac:dyDescent="0.3">
      <c r="A42" s="39" t="s">
        <v>48</v>
      </c>
      <c r="B42" s="44">
        <v>0</v>
      </c>
      <c r="C42" s="45">
        <v>0</v>
      </c>
      <c r="D42" s="44">
        <v>0</v>
      </c>
      <c r="E42" s="45">
        <v>0</v>
      </c>
      <c r="F42" s="44">
        <v>0</v>
      </c>
      <c r="G42" s="45">
        <v>900</v>
      </c>
      <c r="H42" s="44">
        <v>0</v>
      </c>
      <c r="I42" s="45">
        <v>0</v>
      </c>
      <c r="J42" s="44"/>
      <c r="K42" s="45"/>
      <c r="L42" s="44"/>
      <c r="M42" s="45"/>
      <c r="N42" s="71">
        <f>SUM('Fluxo de Caixa'!$B42:$M42)</f>
        <v>900</v>
      </c>
    </row>
    <row r="43" spans="1:14" ht="16.5" thickBot="1" x14ac:dyDescent="0.3">
      <c r="A43" s="39" t="s">
        <v>49</v>
      </c>
      <c r="B43" s="44">
        <v>0</v>
      </c>
      <c r="C43" s="45">
        <v>0</v>
      </c>
      <c r="D43" s="44">
        <v>0</v>
      </c>
      <c r="E43" s="45">
        <v>0</v>
      </c>
      <c r="F43" s="44">
        <v>0</v>
      </c>
      <c r="G43" s="45">
        <v>0</v>
      </c>
      <c r="H43" s="44">
        <v>0</v>
      </c>
      <c r="I43" s="45">
        <v>0</v>
      </c>
      <c r="J43" s="44"/>
      <c r="K43" s="45"/>
      <c r="L43" s="44"/>
      <c r="M43" s="45"/>
      <c r="N43" s="71">
        <f>SUM('Fluxo de Caixa'!$B43:$M43)</f>
        <v>0</v>
      </c>
    </row>
    <row r="44" spans="1:14" ht="16.5" thickBot="1" x14ac:dyDescent="0.3">
      <c r="A44" s="39" t="s">
        <v>50</v>
      </c>
      <c r="B44" s="44">
        <v>0</v>
      </c>
      <c r="C44" s="45">
        <v>0</v>
      </c>
      <c r="D44" s="44">
        <v>0</v>
      </c>
      <c r="E44" s="45">
        <v>0</v>
      </c>
      <c r="F44" s="44">
        <v>0</v>
      </c>
      <c r="G44" s="45">
        <v>0</v>
      </c>
      <c r="H44" s="44">
        <v>0</v>
      </c>
      <c r="I44" s="45">
        <v>0</v>
      </c>
      <c r="J44" s="44"/>
      <c r="K44" s="45"/>
      <c r="L44" s="44"/>
      <c r="M44" s="45"/>
      <c r="N44" s="71">
        <f>SUM('Fluxo de Caixa'!$B44:$M44)</f>
        <v>0</v>
      </c>
    </row>
    <row r="45" spans="1:14" ht="16.5" thickBot="1" x14ac:dyDescent="0.3">
      <c r="A45" s="39" t="s">
        <v>51</v>
      </c>
      <c r="B45" s="44">
        <v>131299.16</v>
      </c>
      <c r="C45" s="45">
        <v>106015.59</v>
      </c>
      <c r="D45" s="44">
        <v>111050.78000000001</v>
      </c>
      <c r="E45" s="45">
        <v>110983.66</v>
      </c>
      <c r="F45" s="44">
        <v>129807.54000000001</v>
      </c>
      <c r="G45" s="45">
        <v>103474.83</v>
      </c>
      <c r="H45" s="44">
        <v>98455.370000000039</v>
      </c>
      <c r="I45" s="45">
        <v>103147.57999999997</v>
      </c>
      <c r="J45" s="44"/>
      <c r="K45" s="45"/>
      <c r="L45" s="44"/>
      <c r="M45" s="45"/>
      <c r="N45" s="71">
        <f>SUM('Fluxo de Caixa'!$B45:$M45)</f>
        <v>894234.51</v>
      </c>
    </row>
    <row r="46" spans="1:14" ht="16.5" thickBot="1" x14ac:dyDescent="0.3">
      <c r="A46" s="39" t="s">
        <v>52</v>
      </c>
      <c r="B46" s="44">
        <v>0</v>
      </c>
      <c r="C46" s="45">
        <v>0</v>
      </c>
      <c r="D46" s="44">
        <v>0</v>
      </c>
      <c r="E46" s="45">
        <v>0</v>
      </c>
      <c r="F46" s="44">
        <v>0</v>
      </c>
      <c r="G46" s="45">
        <v>0</v>
      </c>
      <c r="H46" s="44">
        <v>0</v>
      </c>
      <c r="I46" s="45">
        <v>0</v>
      </c>
      <c r="J46" s="44"/>
      <c r="K46" s="45"/>
      <c r="L46" s="44"/>
      <c r="M46" s="45"/>
      <c r="N46" s="71">
        <f>SUM('Fluxo de Caixa'!$B46:$M46)</f>
        <v>0</v>
      </c>
    </row>
    <row r="47" spans="1:14" ht="16.5" thickBot="1" x14ac:dyDescent="0.3">
      <c r="A47" s="39" t="s">
        <v>18</v>
      </c>
      <c r="B47" s="44">
        <v>976.30000000000007</v>
      </c>
      <c r="C47" s="45">
        <v>974.67000000000019</v>
      </c>
      <c r="D47" s="44">
        <v>898.73000000000013</v>
      </c>
      <c r="E47" s="45">
        <v>861.90000000000043</v>
      </c>
      <c r="F47" s="44">
        <v>858.50000000000034</v>
      </c>
      <c r="G47" s="45">
        <v>855.10000000000025</v>
      </c>
      <c r="H47" s="44">
        <v>873.7999999999995</v>
      </c>
      <c r="I47" s="45">
        <v>898.00000000000034</v>
      </c>
      <c r="J47" s="44"/>
      <c r="K47" s="45"/>
      <c r="L47" s="44"/>
      <c r="M47" s="45"/>
      <c r="N47" s="71">
        <f>SUM('Fluxo de Caixa'!$B47:$M47)</f>
        <v>7197.0000000000009</v>
      </c>
    </row>
    <row r="48" spans="1:14" ht="16.5" thickBot="1" x14ac:dyDescent="0.3">
      <c r="A48" s="39" t="s">
        <v>16</v>
      </c>
      <c r="B48" s="44">
        <v>7412</v>
      </c>
      <c r="C48" s="45">
        <v>17322.560000000001</v>
      </c>
      <c r="D48" s="44">
        <v>62530.5</v>
      </c>
      <c r="E48" s="45">
        <v>25394.5</v>
      </c>
      <c r="F48" s="44">
        <v>0</v>
      </c>
      <c r="G48" s="45">
        <v>0</v>
      </c>
      <c r="H48" s="44">
        <v>2400</v>
      </c>
      <c r="I48" s="45">
        <v>1200</v>
      </c>
      <c r="J48" s="44"/>
      <c r="K48" s="45"/>
      <c r="L48" s="44"/>
      <c r="M48" s="45"/>
      <c r="N48" s="71">
        <f>SUM('Fluxo de Caixa'!$B48:$M48)</f>
        <v>116259.56</v>
      </c>
    </row>
    <row r="49" spans="1:14" ht="16.5" thickBot="1" x14ac:dyDescent="0.3">
      <c r="A49" s="39" t="s">
        <v>17</v>
      </c>
      <c r="B49" s="44">
        <v>0</v>
      </c>
      <c r="C49" s="45">
        <v>3200</v>
      </c>
      <c r="D49" s="44">
        <v>133761.97</v>
      </c>
      <c r="E49" s="45">
        <v>44259</v>
      </c>
      <c r="F49" s="44">
        <v>100000</v>
      </c>
      <c r="G49" s="45">
        <v>6775</v>
      </c>
      <c r="H49" s="44">
        <v>0</v>
      </c>
      <c r="I49" s="45">
        <v>11760</v>
      </c>
      <c r="J49" s="44"/>
      <c r="K49" s="45"/>
      <c r="L49" s="44"/>
      <c r="M49" s="45"/>
      <c r="N49" s="71">
        <f>SUM('Fluxo de Caixa'!$B49:$M49)</f>
        <v>299755.96999999997</v>
      </c>
    </row>
    <row r="50" spans="1:14" ht="16.5" thickBot="1" x14ac:dyDescent="0.3">
      <c r="A50" s="39" t="s">
        <v>53</v>
      </c>
      <c r="B50" s="44">
        <v>110807.95</v>
      </c>
      <c r="C50" s="45">
        <v>108619.70999999999</v>
      </c>
      <c r="D50" s="44">
        <v>124888.84</v>
      </c>
      <c r="E50" s="45">
        <v>110958.01000000001</v>
      </c>
      <c r="F50" s="44">
        <v>101946.51</v>
      </c>
      <c r="G50" s="45">
        <v>88752.37000000001</v>
      </c>
      <c r="H50" s="44">
        <v>96830.47</v>
      </c>
      <c r="I50" s="45">
        <v>109369.75000000001</v>
      </c>
      <c r="J50" s="44"/>
      <c r="K50" s="45"/>
      <c r="L50" s="44"/>
      <c r="M50" s="45"/>
      <c r="N50" s="71">
        <f>SUM('Fluxo de Caixa'!$B50:$M50)</f>
        <v>852173.61</v>
      </c>
    </row>
    <row r="51" spans="1:14" ht="16.5" thickBot="1" x14ac:dyDescent="0.3">
      <c r="A51" s="39" t="s">
        <v>54</v>
      </c>
      <c r="B51" s="44">
        <v>0</v>
      </c>
      <c r="C51" s="45">
        <v>0</v>
      </c>
      <c r="D51" s="44">
        <v>0</v>
      </c>
      <c r="E51" s="45">
        <v>0</v>
      </c>
      <c r="F51" s="44">
        <v>0</v>
      </c>
      <c r="G51" s="45">
        <v>0</v>
      </c>
      <c r="H51" s="44">
        <v>0</v>
      </c>
      <c r="I51" s="45">
        <v>0</v>
      </c>
      <c r="J51" s="44"/>
      <c r="K51" s="45"/>
      <c r="L51" s="44"/>
      <c r="M51" s="45"/>
      <c r="N51" s="71">
        <f>SUM('Fluxo de Caixa'!$B51:$M51)</f>
        <v>0</v>
      </c>
    </row>
    <row r="52" spans="1:14" ht="16.5" thickBot="1" x14ac:dyDescent="0.3">
      <c r="A52" s="70" t="s">
        <v>55</v>
      </c>
      <c r="B52" s="55">
        <v>4547109.22</v>
      </c>
      <c r="C52" s="56">
        <v>4162844.8200000003</v>
      </c>
      <c r="D52" s="55">
        <v>4624703.3900000006</v>
      </c>
      <c r="E52" s="56">
        <v>4463852.7700000005</v>
      </c>
      <c r="F52" s="55">
        <v>5054072.0499999989</v>
      </c>
      <c r="G52" s="56">
        <v>4368722.7200000007</v>
      </c>
      <c r="H52" s="55">
        <v>4531675.5999999996</v>
      </c>
      <c r="I52" s="56">
        <v>4393397.51</v>
      </c>
      <c r="J52" s="55"/>
      <c r="K52" s="56"/>
      <c r="L52" s="55"/>
      <c r="M52" s="56"/>
      <c r="N52" s="71">
        <f>SUM('Fluxo de Caixa'!$B52:$M52)</f>
        <v>36146378.079999998</v>
      </c>
    </row>
    <row r="53" spans="1:14" ht="16.5" thickBot="1" x14ac:dyDescent="0.3">
      <c r="A53" s="70" t="s">
        <v>56</v>
      </c>
      <c r="B53" s="55">
        <v>179179.54000000004</v>
      </c>
      <c r="C53" s="56">
        <v>560328.84999999963</v>
      </c>
      <c r="D53" s="55">
        <v>103875.47999999952</v>
      </c>
      <c r="E53" s="56">
        <v>265715.08999999985</v>
      </c>
      <c r="F53" s="55">
        <v>-324766.10999999847</v>
      </c>
      <c r="G53" s="56">
        <v>359456.83999999892</v>
      </c>
      <c r="H53" s="55">
        <v>204687.03000000026</v>
      </c>
      <c r="I53" s="56">
        <v>473868.83000000101</v>
      </c>
      <c r="J53" s="55"/>
      <c r="K53" s="56"/>
      <c r="L53" s="55"/>
      <c r="M53" s="56"/>
      <c r="N53" s="71">
        <f>SUM('Fluxo de Caixa'!$B53:$M53)</f>
        <v>1822345.5500000007</v>
      </c>
    </row>
    <row r="54" spans="1:14" ht="32.25" thickBot="1" x14ac:dyDescent="0.3">
      <c r="A54" s="10" t="s">
        <v>57</v>
      </c>
      <c r="B54" s="74">
        <v>3222102.3100000015</v>
      </c>
      <c r="C54" s="75">
        <v>3782431.1600000011</v>
      </c>
      <c r="D54" s="74">
        <v>3886306.6400000006</v>
      </c>
      <c r="E54" s="75">
        <v>4152021.7299999995</v>
      </c>
      <c r="F54" s="74">
        <v>3827255.620000001</v>
      </c>
      <c r="G54" s="75">
        <v>4186712.459999999</v>
      </c>
      <c r="H54" s="74">
        <v>4391399.49</v>
      </c>
      <c r="I54" s="75">
        <v>4865268.3200000022</v>
      </c>
      <c r="J54" s="74"/>
      <c r="K54" s="75"/>
      <c r="L54" s="74"/>
      <c r="M54" s="75"/>
      <c r="N54" s="76"/>
    </row>
    <row r="55" spans="1:14" ht="16.5" thickBot="1" x14ac:dyDescent="0.3">
      <c r="B55" s="4"/>
      <c r="C55" s="15"/>
      <c r="D55" s="16"/>
      <c r="E55" s="16"/>
      <c r="F55" s="17"/>
      <c r="G55" s="17"/>
      <c r="H55" s="17"/>
      <c r="I55" s="18"/>
      <c r="J55" s="18"/>
      <c r="K55" s="18"/>
      <c r="L55" s="18"/>
      <c r="M55" s="17"/>
      <c r="N55" s="17"/>
    </row>
    <row r="56" spans="1:14" ht="16.5" thickBot="1" x14ac:dyDescent="0.3">
      <c r="A56" s="19" t="s">
        <v>82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1"/>
      <c r="N56" s="17"/>
    </row>
    <row r="57" spans="1:14" ht="16.5" thickBot="1" x14ac:dyDescent="0.3">
      <c r="A57" s="39" t="s">
        <v>19</v>
      </c>
      <c r="B57" s="40" t="s">
        <v>6</v>
      </c>
      <c r="C57" s="41" t="s">
        <v>7</v>
      </c>
      <c r="D57" s="40" t="s">
        <v>8</v>
      </c>
      <c r="E57" s="41" t="s">
        <v>9</v>
      </c>
      <c r="F57" s="40" t="s">
        <v>10</v>
      </c>
      <c r="G57" s="41" t="s">
        <v>23</v>
      </c>
      <c r="H57" s="40" t="s">
        <v>24</v>
      </c>
      <c r="I57" s="41" t="s">
        <v>0</v>
      </c>
      <c r="J57" s="40" t="s">
        <v>1</v>
      </c>
      <c r="K57" s="42" t="s">
        <v>3</v>
      </c>
      <c r="L57" s="43" t="s">
        <v>4</v>
      </c>
      <c r="M57" s="42" t="s">
        <v>5</v>
      </c>
      <c r="N57" s="62"/>
    </row>
    <row r="58" spans="1:14" ht="16.5" thickBot="1" x14ac:dyDescent="0.3">
      <c r="A58" s="39" t="s">
        <v>21</v>
      </c>
      <c r="B58" s="44">
        <v>1000</v>
      </c>
      <c r="C58" s="45">
        <v>1528</v>
      </c>
      <c r="D58" s="46">
        <v>761.7</v>
      </c>
      <c r="E58" s="47">
        <v>8074.54</v>
      </c>
      <c r="F58" s="44">
        <v>998.3</v>
      </c>
      <c r="G58" s="45">
        <v>942.2</v>
      </c>
      <c r="H58" s="44">
        <v>998.3</v>
      </c>
      <c r="I58" s="48">
        <v>1000</v>
      </c>
      <c r="J58" s="49"/>
      <c r="K58" s="48"/>
      <c r="L58" s="49"/>
      <c r="M58" s="48"/>
      <c r="N58" s="63"/>
    </row>
    <row r="59" spans="1:14" ht="16.5" thickBot="1" x14ac:dyDescent="0.3">
      <c r="A59" s="39" t="s">
        <v>22</v>
      </c>
      <c r="B59" s="44">
        <v>3220102.31</v>
      </c>
      <c r="C59" s="45">
        <v>3779903.1600000006</v>
      </c>
      <c r="D59" s="50">
        <v>3884544.94</v>
      </c>
      <c r="E59" s="47">
        <v>4142947.19</v>
      </c>
      <c r="F59" s="44">
        <v>3825257.32</v>
      </c>
      <c r="G59" s="45">
        <v>4184770.26</v>
      </c>
      <c r="H59" s="44">
        <v>4389401.1899999995</v>
      </c>
      <c r="I59" s="45">
        <v>4863268.32</v>
      </c>
      <c r="J59" s="49"/>
      <c r="K59" s="45"/>
      <c r="L59" s="49"/>
      <c r="M59" s="45"/>
      <c r="N59" s="63"/>
    </row>
    <row r="60" spans="1:14" ht="16.5" thickBot="1" x14ac:dyDescent="0.3">
      <c r="A60" s="39" t="s">
        <v>58</v>
      </c>
      <c r="B60" s="44">
        <v>1000</v>
      </c>
      <c r="C60" s="45">
        <v>1000</v>
      </c>
      <c r="D60" s="50">
        <v>1000</v>
      </c>
      <c r="E60" s="47">
        <v>1000</v>
      </c>
      <c r="F60" s="44">
        <v>1000</v>
      </c>
      <c r="G60" s="45">
        <v>1000</v>
      </c>
      <c r="H60" s="51">
        <v>1000</v>
      </c>
      <c r="I60" s="45">
        <v>1000</v>
      </c>
      <c r="J60" s="44"/>
      <c r="K60" s="45"/>
      <c r="L60" s="44"/>
      <c r="M60" s="45"/>
      <c r="N60" s="63"/>
    </row>
    <row r="61" spans="1:14" ht="16.5" thickBot="1" x14ac:dyDescent="0.3">
      <c r="A61" s="39" t="s">
        <v>2</v>
      </c>
      <c r="B61" s="52">
        <f>B58+B59+B60</f>
        <v>3222102.31</v>
      </c>
      <c r="C61" s="53">
        <f t="shared" ref="C61:M61" si="0">C58+C59+C60</f>
        <v>3782431.1600000006</v>
      </c>
      <c r="D61" s="54">
        <f t="shared" si="0"/>
        <v>3886306.64</v>
      </c>
      <c r="E61" s="53">
        <f t="shared" si="0"/>
        <v>4152021.73</v>
      </c>
      <c r="F61" s="52">
        <f t="shared" si="0"/>
        <v>3827255.6199999996</v>
      </c>
      <c r="G61" s="53">
        <f t="shared" si="0"/>
        <v>4186712.46</v>
      </c>
      <c r="H61" s="55">
        <f t="shared" si="0"/>
        <v>4391399.4899999993</v>
      </c>
      <c r="I61" s="56">
        <f t="shared" si="0"/>
        <v>4865268.32</v>
      </c>
      <c r="J61" s="55">
        <f t="shared" si="0"/>
        <v>0</v>
      </c>
      <c r="K61" s="56">
        <f t="shared" si="0"/>
        <v>0</v>
      </c>
      <c r="L61" s="55">
        <f t="shared" si="0"/>
        <v>0</v>
      </c>
      <c r="M61" s="56">
        <f t="shared" si="0"/>
        <v>0</v>
      </c>
      <c r="N61" s="64"/>
    </row>
    <row r="62" spans="1:14" ht="16.5" thickBot="1" x14ac:dyDescent="0.3">
      <c r="A62" s="57"/>
      <c r="B62" s="58"/>
      <c r="C62" s="58"/>
      <c r="D62" s="58"/>
      <c r="E62" s="59"/>
      <c r="F62" s="58"/>
      <c r="G62" s="59"/>
      <c r="H62" s="58"/>
      <c r="I62" s="59"/>
      <c r="J62" s="58"/>
      <c r="K62" s="60"/>
      <c r="L62" s="61"/>
      <c r="M62" s="61"/>
      <c r="N62" s="14"/>
    </row>
    <row r="63" spans="1:14" ht="16.5" thickBot="1" x14ac:dyDescent="0.3">
      <c r="A63" s="10" t="s">
        <v>59</v>
      </c>
      <c r="B63" s="11"/>
      <c r="C63" s="11"/>
      <c r="D63" s="11"/>
      <c r="E63" s="11"/>
      <c r="F63" s="11"/>
      <c r="G63" s="11"/>
      <c r="H63" s="11"/>
      <c r="I63" s="11"/>
      <c r="J63" s="11"/>
      <c r="K63" s="20"/>
      <c r="L63" s="20"/>
      <c r="M63" s="21"/>
      <c r="N63" s="22"/>
    </row>
    <row r="64" spans="1:14" ht="16.5" thickBot="1" x14ac:dyDescent="0.3">
      <c r="A64" s="23" t="s">
        <v>19</v>
      </c>
      <c r="B64" s="8" t="s">
        <v>6</v>
      </c>
      <c r="C64" s="82" t="s">
        <v>7</v>
      </c>
      <c r="D64" s="8" t="s">
        <v>8</v>
      </c>
      <c r="E64" s="82" t="s">
        <v>9</v>
      </c>
      <c r="F64" s="8" t="s">
        <v>10</v>
      </c>
      <c r="G64" s="82" t="s">
        <v>23</v>
      </c>
      <c r="H64" s="8" t="s">
        <v>24</v>
      </c>
      <c r="I64" s="82" t="s">
        <v>0</v>
      </c>
      <c r="J64" s="8" t="s">
        <v>1</v>
      </c>
      <c r="K64" s="83" t="s">
        <v>3</v>
      </c>
      <c r="L64" s="9" t="s">
        <v>4</v>
      </c>
      <c r="M64" s="83" t="s">
        <v>5</v>
      </c>
      <c r="N64" s="22"/>
    </row>
    <row r="65" spans="1:14" ht="16.5" thickBot="1" x14ac:dyDescent="0.3">
      <c r="A65" s="23" t="s">
        <v>17</v>
      </c>
      <c r="B65" s="2">
        <v>645166.61</v>
      </c>
      <c r="C65" s="35">
        <v>646393.98</v>
      </c>
      <c r="D65" s="37">
        <v>516929.17</v>
      </c>
      <c r="E65" s="35">
        <v>463337.09</v>
      </c>
      <c r="F65" s="2">
        <v>19798.23</v>
      </c>
      <c r="G65" s="35">
        <v>13141.07</v>
      </c>
      <c r="H65" s="2">
        <v>12965.439999999999</v>
      </c>
      <c r="I65" s="7">
        <v>2951.69</v>
      </c>
      <c r="J65" s="3"/>
      <c r="K65" s="7"/>
      <c r="L65" s="3"/>
      <c r="M65" s="7"/>
      <c r="N65" s="24"/>
    </row>
    <row r="66" spans="1:14" ht="16.5" thickBot="1" x14ac:dyDescent="0.3">
      <c r="A66" s="23" t="s">
        <v>30</v>
      </c>
      <c r="B66" s="34">
        <v>2576935.7000000002</v>
      </c>
      <c r="C66" s="36">
        <v>3136037.18</v>
      </c>
      <c r="D66" s="37">
        <v>3369377.47</v>
      </c>
      <c r="E66" s="36">
        <v>3688684.64</v>
      </c>
      <c r="F66" s="34">
        <v>3807457.3899999997</v>
      </c>
      <c r="G66" s="36">
        <v>4173571.39</v>
      </c>
      <c r="H66" s="13">
        <v>4378434.05</v>
      </c>
      <c r="I66" s="7">
        <v>4862316.63</v>
      </c>
      <c r="J66" s="2"/>
      <c r="K66" s="7"/>
      <c r="L66" s="2"/>
      <c r="M66" s="7"/>
      <c r="N66" s="22"/>
    </row>
    <row r="67" spans="1:14" ht="16.5" thickBot="1" x14ac:dyDescent="0.3">
      <c r="A67" s="25" t="s">
        <v>2</v>
      </c>
      <c r="B67" s="26">
        <f>B65+B66</f>
        <v>3222102.31</v>
      </c>
      <c r="C67" s="38">
        <f t="shared" ref="C67:M67" si="1">C65+C66</f>
        <v>3782431.16</v>
      </c>
      <c r="D67" s="26">
        <f>D65+D66</f>
        <v>3886306.64</v>
      </c>
      <c r="E67" s="38">
        <f t="shared" ref="E67:F67" si="2">E65+E66</f>
        <v>4152021.73</v>
      </c>
      <c r="F67" s="26">
        <f t="shared" si="2"/>
        <v>3827255.6199999996</v>
      </c>
      <c r="G67" s="38">
        <f t="shared" si="1"/>
        <v>4186712.46</v>
      </c>
      <c r="H67" s="26">
        <f t="shared" si="1"/>
        <v>4391399.49</v>
      </c>
      <c r="I67" s="38">
        <f t="shared" si="1"/>
        <v>4865268.32</v>
      </c>
      <c r="J67" s="27">
        <f t="shared" si="1"/>
        <v>0</v>
      </c>
      <c r="K67" s="38">
        <f t="shared" si="1"/>
        <v>0</v>
      </c>
      <c r="L67" s="26">
        <f t="shared" si="1"/>
        <v>0</v>
      </c>
      <c r="M67" s="38">
        <f t="shared" si="1"/>
        <v>0</v>
      </c>
      <c r="N67" s="28"/>
    </row>
    <row r="68" spans="1:14" ht="16.5" thickBot="1" x14ac:dyDescent="0.3">
      <c r="A68" s="59"/>
      <c r="B68" s="80"/>
      <c r="C68" s="80"/>
      <c r="D68" s="80"/>
      <c r="E68" s="80"/>
      <c r="F68" s="80"/>
      <c r="G68" s="80"/>
      <c r="H68" s="80"/>
      <c r="I68" s="80"/>
      <c r="J68" s="81"/>
      <c r="K68" s="80"/>
      <c r="L68" s="80"/>
      <c r="M68" s="80"/>
      <c r="N68" s="28"/>
    </row>
    <row r="69" spans="1:14" ht="16.5" thickBot="1" x14ac:dyDescent="0.3">
      <c r="A69" s="19" t="s">
        <v>27</v>
      </c>
      <c r="B69" s="20"/>
      <c r="C69" s="20"/>
      <c r="D69" s="29"/>
      <c r="E69" s="20"/>
      <c r="F69" s="20"/>
      <c r="G69" s="20"/>
      <c r="H69" s="20"/>
      <c r="I69" s="20"/>
      <c r="J69" s="20"/>
      <c r="K69" s="20"/>
      <c r="L69" s="20"/>
      <c r="M69" s="21"/>
      <c r="N69" s="17"/>
    </row>
    <row r="70" spans="1:14" ht="16.5" thickBot="1" x14ac:dyDescent="0.3">
      <c r="A70" s="1" t="s">
        <v>19</v>
      </c>
      <c r="B70" s="30" t="s">
        <v>28</v>
      </c>
      <c r="C70" s="31"/>
      <c r="D70" s="31"/>
      <c r="E70" s="31"/>
      <c r="F70" s="31"/>
      <c r="G70" s="31"/>
      <c r="H70" s="32"/>
      <c r="I70" s="31"/>
      <c r="J70" s="31"/>
      <c r="K70" s="31"/>
      <c r="L70" s="31"/>
      <c r="M70" s="33"/>
      <c r="N70" s="17"/>
    </row>
    <row r="71" spans="1:14" ht="111.75" customHeight="1" thickBot="1" x14ac:dyDescent="0.3">
      <c r="A71" s="77" t="s">
        <v>6</v>
      </c>
      <c r="B71" s="84" t="s">
        <v>70</v>
      </c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6"/>
      <c r="N71" s="5"/>
    </row>
    <row r="72" spans="1:14" ht="140.25" customHeight="1" thickBot="1" x14ac:dyDescent="0.3">
      <c r="A72" s="78" t="s">
        <v>7</v>
      </c>
      <c r="B72" s="97" t="s">
        <v>74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9"/>
    </row>
    <row r="73" spans="1:14" ht="133.5" customHeight="1" thickBot="1" x14ac:dyDescent="0.3">
      <c r="A73" s="77" t="s">
        <v>8</v>
      </c>
      <c r="B73" s="84" t="s">
        <v>75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6"/>
    </row>
    <row r="74" spans="1:14" ht="140.25" customHeight="1" thickBot="1" x14ac:dyDescent="0.3">
      <c r="A74" s="78" t="s">
        <v>9</v>
      </c>
      <c r="B74" s="100" t="s">
        <v>76</v>
      </c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1"/>
    </row>
    <row r="75" spans="1:14" ht="138.75" customHeight="1" thickBot="1" x14ac:dyDescent="0.3">
      <c r="A75" s="77" t="s">
        <v>10</v>
      </c>
      <c r="B75" s="84" t="s">
        <v>77</v>
      </c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6"/>
    </row>
    <row r="76" spans="1:14" ht="142.5" customHeight="1" thickBot="1" x14ac:dyDescent="0.3">
      <c r="A76" s="78" t="s">
        <v>23</v>
      </c>
      <c r="B76" s="90" t="s">
        <v>78</v>
      </c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2"/>
    </row>
    <row r="77" spans="1:14" ht="120" customHeight="1" thickBot="1" x14ac:dyDescent="0.3">
      <c r="A77" s="77" t="s">
        <v>24</v>
      </c>
      <c r="B77" s="84" t="s">
        <v>79</v>
      </c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6"/>
    </row>
    <row r="78" spans="1:14" ht="126.75" customHeight="1" thickBot="1" x14ac:dyDescent="0.3">
      <c r="A78" s="78" t="s">
        <v>0</v>
      </c>
      <c r="B78" s="93" t="s">
        <v>80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5"/>
    </row>
    <row r="79" spans="1:14" ht="16.5" thickBot="1" x14ac:dyDescent="0.3">
      <c r="A79" s="77" t="s">
        <v>1</v>
      </c>
      <c r="B79" s="84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6"/>
    </row>
    <row r="80" spans="1:14" ht="16.5" thickBot="1" x14ac:dyDescent="0.3">
      <c r="A80" s="78" t="s">
        <v>3</v>
      </c>
      <c r="B80" s="93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5"/>
    </row>
    <row r="81" spans="1:13" ht="16.5" thickBot="1" x14ac:dyDescent="0.3">
      <c r="A81" s="77" t="s">
        <v>4</v>
      </c>
      <c r="B81" s="84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6"/>
    </row>
    <row r="82" spans="1:13" ht="16.5" thickBot="1" x14ac:dyDescent="0.3">
      <c r="A82" s="79" t="s">
        <v>5</v>
      </c>
      <c r="B82" s="87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9"/>
    </row>
  </sheetData>
  <protectedRanges>
    <protectedRange sqref="I19:J32" name="Intervalo2_2"/>
    <protectedRange sqref="B3:H4 J3:J6 I3:I8" name="Intervalo1_3"/>
    <protectedRange sqref="B54:M55 B57:M57 B61:M61" name="Intervalo5_2_5"/>
    <protectedRange sqref="B41 D40:J41" name="Intervalo3_1_5"/>
    <protectedRange sqref="B52:M53 B56:M56" name="Intervalo5_1_4"/>
    <protectedRange sqref="B59" name="Intervalo5_2_12"/>
    <protectedRange sqref="B58" name="Intervalo5_1_12"/>
    <protectedRange sqref="K59" name="Intervalo5_2_8"/>
    <protectedRange sqref="K58" name="Intervalo5_1_8"/>
    <protectedRange sqref="L59" name="Intervalo5_2_10"/>
    <protectedRange sqref="L58" name="Intervalo5_1_10"/>
    <protectedRange sqref="C59" name="Intervalo5_2_11"/>
    <protectedRange sqref="C58" name="Intervalo5_1_11"/>
    <protectedRange sqref="F59" name="Intervalo5_2_1"/>
    <protectedRange sqref="F58" name="Intervalo5_1_1"/>
    <protectedRange sqref="H59" name="Intervalo5_2_2"/>
    <protectedRange sqref="H58" name="Intervalo5_1_2"/>
    <protectedRange sqref="I59" name="Intervalo5_2_4"/>
    <protectedRange sqref="I58" name="Intervalo5_1_5"/>
    <protectedRange sqref="J59" name="Intervalo5_2_6"/>
    <protectedRange sqref="J58" name="Intervalo5_1_6"/>
    <protectedRange sqref="M59" name="Intervalo5_2_7"/>
    <protectedRange sqref="M58" name="Intervalo5_1_7"/>
    <protectedRange sqref="D59" name="Intervalo5_2_9"/>
    <protectedRange sqref="D58" name="Intervalo5_1_9"/>
    <protectedRange sqref="E59" name="Intervalo5_2_13"/>
    <protectedRange sqref="E58" name="Intervalo5_1_13"/>
    <protectedRange sqref="G59" name="Intervalo5_2"/>
    <protectedRange sqref="G58" name="Intervalo5_1"/>
  </protectedRanges>
  <mergeCells count="13">
    <mergeCell ref="K1:M1"/>
    <mergeCell ref="B71:M71"/>
    <mergeCell ref="B72:M72"/>
    <mergeCell ref="B73:M73"/>
    <mergeCell ref="B74:M74"/>
    <mergeCell ref="B75:M75"/>
    <mergeCell ref="B81:M81"/>
    <mergeCell ref="B82:M82"/>
    <mergeCell ref="B76:M76"/>
    <mergeCell ref="B77:M77"/>
    <mergeCell ref="B78:M78"/>
    <mergeCell ref="B79:M79"/>
    <mergeCell ref="B80:M80"/>
  </mergeCells>
  <dataValidations disablePrompts="1" count="2">
    <dataValidation type="custom" allowBlank="1" showInputMessage="1" showErrorMessage="1" error="CORRIGIR" sqref="D59:E59 G59" xr:uid="{00000000-0002-0000-0000-000000000000}">
      <formula1>$P$54=0</formula1>
    </dataValidation>
    <dataValidation type="custom" allowBlank="1" showInputMessage="1" showErrorMessage="1" error="CORRIGIR" sqref="D65:D66 E66 G66" xr:uid="{00000000-0002-0000-0000-000001000000}">
      <formula1>$P$67=0</formula1>
    </dataValidation>
  </dataValidations>
  <pageMargins left="0.19685039370078741" right="0.19685039370078741" top="0.93333333333333335" bottom="1.2150462962962962" header="0.19685039370078741" footer="0.31496062992125984"/>
  <pageSetup paperSize="9" scale="58" fitToHeight="0" orientation="landscape" r:id="rId1"/>
  <headerFooter>
    <oddHeader xml:space="preserve">&amp;L    &amp;G&amp;C&amp;"-,Negrito"&amp;12RELATÓRIO - GESTÃO EM SAÚDE
RELATÓRIO - DEMONSTRATIVO DO FLUXO DE CAIXA
HOSPITAL ESTADUAL DE SERRANA - PERÍODO: 2024&amp;R&amp;G           .
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2024-08-05T12:41:16Z</cp:lastPrinted>
  <dcterms:created xsi:type="dcterms:W3CDTF">2008-07-21T21:08:00Z</dcterms:created>
  <dcterms:modified xsi:type="dcterms:W3CDTF">2024-09-04T18:29:26Z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