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3. HEAB\HEAB PRESTAÇÃO\HEAB 2025\Fluxo de Caixa e Resultado Operacional\"/>
    </mc:Choice>
  </mc:AlternateContent>
  <xr:revisionPtr revIDLastSave="0" documentId="13_ncr:1_{95B1CDF7-99B8-4097-BF45-13EAE03F66EC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35" l="1"/>
  <c r="L73" i="35"/>
  <c r="K73" i="35"/>
  <c r="J73" i="35"/>
  <c r="I73" i="35"/>
  <c r="H73" i="35"/>
  <c r="G73" i="35"/>
  <c r="F73" i="35"/>
  <c r="E73" i="35"/>
  <c r="D73" i="35"/>
  <c r="C73" i="35"/>
  <c r="B73" i="35"/>
  <c r="N30" i="35"/>
  <c r="N31" i="35"/>
  <c r="N32" i="35"/>
  <c r="N33" i="35"/>
  <c r="N34" i="35"/>
  <c r="N24" i="35"/>
  <c r="N25" i="35"/>
  <c r="N26" i="35"/>
  <c r="N27" i="35"/>
  <c r="N28" i="35"/>
  <c r="N29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1" i="35"/>
  <c r="N22" i="35"/>
  <c r="N23" i="35"/>
  <c r="N6" i="35" l="1"/>
  <c r="N7" i="35"/>
  <c r="E61" i="35" l="1"/>
  <c r="E67" i="35" l="1"/>
  <c r="F67" i="35"/>
  <c r="N5" i="35" l="1"/>
  <c r="F61" i="35" l="1"/>
  <c r="G61" i="35"/>
  <c r="H61" i="35"/>
  <c r="I61" i="35"/>
  <c r="J61" i="35"/>
  <c r="K61" i="35"/>
  <c r="L61" i="35"/>
  <c r="M61" i="35"/>
  <c r="D61" i="35"/>
  <c r="C61" i="35"/>
  <c r="B61" i="35"/>
  <c r="M67" i="35" l="1"/>
  <c r="L67" i="35"/>
  <c r="K67" i="35"/>
  <c r="J67" i="35"/>
  <c r="I67" i="35"/>
  <c r="H67" i="35"/>
  <c r="G67" i="35"/>
  <c r="D67" i="35"/>
  <c r="C67" i="35"/>
  <c r="B67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</calcChain>
</file>

<file path=xl/sharedStrings.xml><?xml version="1.0" encoding="utf-8"?>
<sst xmlns="http://schemas.openxmlformats.org/spreadsheetml/2006/main" count="146" uniqueCount="91">
  <si>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</si>
  <si>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</si>
  <si>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</si>
  <si>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</si>
  <si>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</si>
  <si>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</si>
  <si>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</si>
  <si>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</si>
  <si>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</si>
  <si>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</si>
  <si>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</si>
  <si>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</si>
  <si>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</si>
  <si>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</si>
  <si>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</si>
  <si>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</si>
  <si>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</si>
  <si>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</si>
  <si>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</si>
  <si>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</si>
  <si>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</si>
  <si>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</si>
  <si>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</si>
  <si>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</si>
  <si>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</si>
  <si>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</si>
  <si>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</si>
  <si>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 371 - Observação </t>
  </si>
  <si>
    <t>Descrição</t>
  </si>
  <si>
    <t>Administrativos</t>
  </si>
  <si>
    <t>Pessoa Física</t>
  </si>
  <si>
    <t>Pessoa Jurídica</t>
  </si>
  <si>
    <t>Assistenciais</t>
  </si>
  <si>
    <t>Serviços Terceirizados</t>
  </si>
  <si>
    <t>Benefícios</t>
  </si>
  <si>
    <t>Encargos Sociais</t>
  </si>
  <si>
    <t>Ordenados</t>
  </si>
  <si>
    <t>Custeio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</si>
  <si>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</si>
  <si>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</si>
  <si>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</si>
  <si>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</si>
  <si>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</si>
  <si>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</si>
  <si>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</si>
  <si>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</si>
  <si>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</si>
  <si>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</si>
  <si>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</si>
  <si>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</si>
  <si>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</si>
  <si>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</si>
  <si>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</si>
  <si>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</si>
  <si>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</si>
  <si>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</si>
  <si>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</si>
  <si>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</si>
  <si>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 617 - Saldo Bancário 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</si>
  <si>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</si>
  <si>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</si>
  <si>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</si>
  <si>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</si>
  <si>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</si>
  <si>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</si>
  <si>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</si>
  <si>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</si>
  <si>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 Receitas Acessórias</t>
  </si>
  <si>
    <t>Fonte Suplementar</t>
  </si>
  <si>
    <t>Estornos / Reembolsos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</si>
  <si>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</si>
  <si>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</si>
  <si>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</si>
  <si>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</si>
  <si>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 </t>
  </si>
  <si>
    <r>
      <rPr>
        <b/>
        <sz val="11"/>
        <color theme="1"/>
        <rFont val="Calibri"/>
        <family val="2"/>
        <scheme val="minor"/>
      </rPr>
      <t>"Outras Receitas" R$ 43.537,90</t>
    </r>
    <r>
      <rPr>
        <sz val="11"/>
        <color theme="1"/>
        <rFont val="Calibri"/>
        <family val="2"/>
        <scheme val="minor"/>
      </rPr>
      <t xml:space="preserve">
- Estorno de Despesas Glosadas ref. ex. 2022 R$ 3.288,54
- Estorno de Depreciação ref. Jan-Out/2019 R$ 40.249,36
</t>
    </r>
    <r>
      <rPr>
        <b/>
        <sz val="11"/>
        <color theme="1"/>
        <rFont val="Calibri"/>
        <family val="2"/>
        <scheme val="minor"/>
      </rPr>
      <t>"Outras Despesas com Pessoal" R$ 269.755,17 subcontas:</t>
    </r>
    <r>
      <rPr>
        <sz val="11"/>
        <color theme="1"/>
        <rFont val="Calibri"/>
        <family val="2"/>
        <scheme val="minor"/>
      </rPr>
      <t xml:space="preserve">
- Empréstimo consignado: R$ 171.046,52
- Pensão judicial: R$ 4.167,97
- Contribuição sindical: R$ 17.137,93
- Convênio médico: R$ 77.402,75
</t>
    </r>
    <r>
      <rPr>
        <b/>
        <sz val="11"/>
        <color theme="1"/>
        <rFont val="Calibri"/>
        <family val="2"/>
        <scheme val="minor"/>
      </rPr>
      <t>"Financeiras" R$ 1.408,92 subcontas:</t>
    </r>
    <r>
      <rPr>
        <sz val="11"/>
        <color theme="1"/>
        <rFont val="Calibri"/>
        <family val="2"/>
        <scheme val="minor"/>
      </rPr>
      <t xml:space="preserve">
- Tarifas bancárias: R$ 1.408,92</t>
    </r>
  </si>
  <si>
    <r>
      <rPr>
        <b/>
        <sz val="11"/>
        <rFont val="Calibri"/>
        <family val="2"/>
        <scheme val="minor"/>
      </rPr>
      <t>"Outras Despesas com Pessoal" R$ 255.317,88</t>
    </r>
    <r>
      <rPr>
        <sz val="11"/>
        <rFont val="Calibri"/>
        <family val="2"/>
        <scheme val="minor"/>
      </rPr>
      <t xml:space="preserve">
- Empréstimo consignado: R$ 165.324,79
- Pensão judicial: R$ 4.491,06
- Contribuição sindical: R$ 9.297,58
- Convênio médico: R$ 76.204,45
</t>
    </r>
    <r>
      <rPr>
        <b/>
        <sz val="11"/>
        <rFont val="Calibri"/>
        <family val="2"/>
        <scheme val="minor"/>
      </rPr>
      <t>"Financeiras" R$ 1.338,12</t>
    </r>
    <r>
      <rPr>
        <sz val="11"/>
        <rFont val="Calibri"/>
        <family val="2"/>
        <scheme val="minor"/>
      </rPr>
      <t xml:space="preserve">
- Tarifas bancárias: R$ 1.338,12</t>
    </r>
  </si>
  <si>
    <r>
      <rPr>
        <b/>
        <sz val="11"/>
        <color theme="1"/>
        <rFont val="Calibri"/>
        <family val="2"/>
        <scheme val="minor"/>
      </rPr>
      <t>"Outras Despesas com Pessoal" R$ 255.018,38</t>
    </r>
    <r>
      <rPr>
        <sz val="11"/>
        <color theme="1"/>
        <rFont val="Calibri"/>
        <family val="2"/>
        <scheme val="minor"/>
      </rPr>
      <t xml:space="preserve">
- Empréstimo consignado: R$ 169.841,28
- Pensão judicial: R$ 4.110,07
- Contribuição sindical: R$ 1.652,20
- Convênio médico: R$ 79.414,83</t>
    </r>
  </si>
  <si>
    <r>
      <rPr>
        <b/>
        <sz val="11"/>
        <rFont val="Calibri"/>
        <family val="2"/>
        <scheme val="minor"/>
      </rPr>
      <t>"Outras Receitas" R$ 209.844,86</t>
    </r>
    <r>
      <rPr>
        <sz val="11"/>
        <rFont val="Calibri"/>
        <family val="2"/>
        <scheme val="minor"/>
      </rPr>
      <t xml:space="preserve">
- Devolução de Valores do Rateio 2023-2024 R$ 207.003,60
- Cafeteria - Contrato 312/24 Proc. ADM. 2079/2024 R$ 2.841,26
</t>
    </r>
    <r>
      <rPr>
        <b/>
        <sz val="11"/>
        <rFont val="Calibri"/>
        <family val="2"/>
        <scheme val="minor"/>
      </rPr>
      <t>"Outras Despesas com Pessoal" R$ 344.054,42</t>
    </r>
    <r>
      <rPr>
        <sz val="11"/>
        <rFont val="Calibri"/>
        <family val="2"/>
        <scheme val="minor"/>
      </rPr>
      <t xml:space="preserve">
- Empréstimo consignado: R$ 167.405,70
- Pensão judicial: R$ 4.829,05
- Contribuição sindical: R$ 9.700,00
- Convênio médico: R$ 162.119,67</t>
    </r>
  </si>
  <si>
    <r>
      <rPr>
        <b/>
        <sz val="11"/>
        <color theme="1"/>
        <rFont val="Calibri"/>
        <family val="2"/>
        <scheme val="minor"/>
      </rPr>
      <t>"Outras Receitas" R$ 3.875,15</t>
    </r>
    <r>
      <rPr>
        <sz val="11"/>
        <color theme="1"/>
        <rFont val="Calibri"/>
        <family val="2"/>
        <scheme val="minor"/>
      </rPr>
      <t xml:space="preserve">
- Cafeteria - Contrato 312/24 Proc. ADM. 2079/2024 R$ 3.564,87
- Ressarcimento de energia eletrica R$ 310,28
</t>
    </r>
    <r>
      <rPr>
        <b/>
        <sz val="11"/>
        <color theme="1"/>
        <rFont val="Calibri"/>
        <family val="2"/>
        <scheme val="minor"/>
      </rPr>
      <t>"Outras Despesas com Pessoal" R$ 280.161,10</t>
    </r>
    <r>
      <rPr>
        <sz val="11"/>
        <color theme="1"/>
        <rFont val="Calibri"/>
        <family val="2"/>
        <scheme val="minor"/>
      </rPr>
      <t xml:space="preserve">
- Empréstimo consignado: R$ 169.375,05
- Pensão judicial: R$ 5.982,27
- Contribuição sindical: R$ 6.410,14
- Convênio médico: R$ 98.393,64</t>
    </r>
  </si>
  <si>
    <r>
      <rPr>
        <b/>
        <sz val="11"/>
        <rFont val="Calibri"/>
        <family val="2"/>
        <scheme val="minor"/>
      </rPr>
      <t>"Outras Receitas" R$ 117.592,37</t>
    </r>
    <r>
      <rPr>
        <sz val="11"/>
        <rFont val="Calibri"/>
        <family val="2"/>
        <scheme val="minor"/>
      </rPr>
      <t xml:space="preserve">
- Cafeteria - Contrato 312/24 Proc. ADM. 2079/2024 R$ 3.874,48
- Estornos dos Rateios ADM. de Janeiro-Abril/2025 R$ 113.717,89
</t>
    </r>
    <r>
      <rPr>
        <b/>
        <sz val="11"/>
        <rFont val="Calibri"/>
        <family val="2"/>
        <scheme val="minor"/>
      </rPr>
      <t>"Outras Despesas com Pessoal" R$ 278.787,09</t>
    </r>
    <r>
      <rPr>
        <sz val="11"/>
        <rFont val="Calibri"/>
        <family val="2"/>
        <scheme val="minor"/>
      </rPr>
      <t xml:space="preserve">
- Empréstimo consignado R$ 159.855,01
- Pensão judicial R$ 5.256,60
- Contribuição sindical R$ 15.430,17
- Convênio médico R$ 98.095,06
- Retenção judicial R$ 150,25</t>
    </r>
  </si>
  <si>
    <r>
      <rPr>
        <b/>
        <sz val="11"/>
        <color theme="1"/>
        <rFont val="Calibri"/>
        <family val="2"/>
        <scheme val="minor"/>
      </rPr>
      <t>"Outras Despesas com Pessoal" R$ 259.919,06</t>
    </r>
    <r>
      <rPr>
        <sz val="11"/>
        <color theme="1"/>
        <rFont val="Calibri"/>
        <family val="2"/>
        <scheme val="minor"/>
      </rPr>
      <t xml:space="preserve">
- Empréstimo consignado R$ 169.028,06
- Pensão judicial R$ 4.590,82
- Contribuição sindical R$ 9.799,08
- Convênio médico R$ 76.326,67
- Retenção judicial R$ 174,43</t>
    </r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</si>
  <si>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</si>
  <si>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</si>
  <si>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</si>
  <si>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</si>
  <si>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rFont val="Calibri"/>
        <family val="2"/>
        <scheme val="minor"/>
      </rPr>
      <t>"Outras Receitas" R$ 3.846,73</t>
    </r>
    <r>
      <rPr>
        <sz val="11"/>
        <rFont val="Calibri"/>
        <family val="2"/>
        <scheme val="minor"/>
      </rPr>
      <t xml:space="preserve">
- Cafeteria - Contrato 312/24 Proc. ADM. 2079/2024 R$ 3.846,73
</t>
    </r>
    <r>
      <rPr>
        <b/>
        <sz val="11"/>
        <rFont val="Calibri"/>
        <family val="2"/>
        <scheme val="minor"/>
      </rPr>
      <t>"Outras Despesas com Pessoal" R$ 269.889,29</t>
    </r>
    <r>
      <rPr>
        <sz val="11"/>
        <rFont val="Calibri"/>
        <family val="2"/>
        <scheme val="minor"/>
      </rPr>
      <t xml:space="preserve">
- Empréstimo consignado R$ 168.810,65
- Pensão judicial R$ 6.272,79
- Contribuição sindical R$ 6.445,91
- Convênio médico R$ 88.313,49
- Retenção judicial R$ 46.45</t>
    </r>
  </si>
  <si>
    <r>
      <rPr>
        <b/>
        <sz val="11"/>
        <rFont val="Calibri"/>
        <family val="2"/>
        <scheme val="minor"/>
      </rPr>
      <t>"Outras Receitas" R$ 3.737,37</t>
    </r>
    <r>
      <rPr>
        <sz val="11"/>
        <rFont val="Calibri"/>
        <family val="2"/>
        <scheme val="minor"/>
      </rPr>
      <t xml:space="preserve">
- Cafeteria - Contrato 312/24 Proc. ADM. 2079/2024 R$ 3.737,37
</t>
    </r>
    <r>
      <rPr>
        <b/>
        <sz val="11"/>
        <rFont val="Calibri"/>
        <family val="2"/>
        <scheme val="minor"/>
      </rPr>
      <t>"Outras Despesas com Pessoal" R$ 277.222,41</t>
    </r>
    <r>
      <rPr>
        <sz val="11"/>
        <rFont val="Calibri"/>
        <family val="2"/>
        <scheme val="minor"/>
      </rPr>
      <t xml:space="preserve">
- Empréstimo consignado R$ 173.530,82
- Pensão judicial R$ 8.319,06
- Contribuição sindical R$ 10.424,80
- Convênio médico R$ 84.947,73</t>
    </r>
  </si>
  <si>
    <r>
      <rPr>
        <b/>
        <sz val="11"/>
        <rFont val="Calibri"/>
        <family val="2"/>
        <scheme val="minor"/>
      </rPr>
      <t>"Outras Receitas" R$ 3.871,82</t>
    </r>
    <r>
      <rPr>
        <sz val="11"/>
        <rFont val="Calibri"/>
        <family val="2"/>
        <scheme val="minor"/>
      </rPr>
      <t xml:space="preserve">
- Cafeteria - Contrato 312/24 Proc. ADM. 2079/2024 R$ 3.871,82
</t>
    </r>
    <r>
      <rPr>
        <b/>
        <sz val="11"/>
        <rFont val="Calibri"/>
        <family val="2"/>
        <scheme val="minor"/>
      </rPr>
      <t>"Outras Despesas com Pessoal" R$ 282.679,43</t>
    </r>
    <r>
      <rPr>
        <sz val="11"/>
        <rFont val="Calibri"/>
        <family val="2"/>
        <scheme val="minor"/>
      </rPr>
      <t xml:space="preserve">
- Empréstimo consignado R$ 176.955,90
- Pensão judicial R$ 8.359,84
- Contribuição sindical R$ 7.251,73
- Convênio médico R$ 90.111,96</t>
    </r>
  </si>
  <si>
    <r>
      <rPr>
        <b/>
        <sz val="11"/>
        <rFont val="Calibri"/>
        <family val="2"/>
        <scheme val="minor"/>
      </rPr>
      <t>"Outras Receitas" R$ 4.073,63</t>
    </r>
    <r>
      <rPr>
        <sz val="11"/>
        <rFont val="Calibri"/>
        <family val="2"/>
        <scheme val="minor"/>
      </rPr>
      <t xml:space="preserve">
- Cafeteria - Contrato 312/24 Proc. ADM. 2079/2024 R$ 4.073,63
</t>
    </r>
    <r>
      <rPr>
        <b/>
        <sz val="11"/>
        <rFont val="Calibri"/>
        <family val="2"/>
        <scheme val="minor"/>
      </rPr>
      <t>"Outras Despesas com Pessoal" R$ 284.045,62</t>
    </r>
    <r>
      <rPr>
        <sz val="11"/>
        <rFont val="Calibri"/>
        <family val="2"/>
        <scheme val="minor"/>
      </rPr>
      <t xml:space="preserve">
- Empréstimo consignado R$ 169.455,63 
- Contribuição sindical R$ 15.264,13
- Convênio médico R$ 89.368,23 
- Pensão Judicial R$ 9.957,63</t>
    </r>
  </si>
  <si>
    <r>
      <rPr>
        <b/>
        <sz val="11"/>
        <color theme="1"/>
        <rFont val="Calibri"/>
        <family val="2"/>
        <scheme val="minor"/>
      </rPr>
      <t>"Outras Receitas" R$ 51.533,70</t>
    </r>
    <r>
      <rPr>
        <sz val="11"/>
        <color theme="1"/>
        <rFont val="Calibri"/>
        <family val="2"/>
        <scheme val="minor"/>
      </rPr>
      <t xml:space="preserve">
- Cafeteria - Contrato 312/24 Proc. ADM. 2079/2024 R$ 4.073,39
- Exames laboratoriais AME R$ 47.460,31
</t>
    </r>
    <r>
      <rPr>
        <b/>
        <sz val="11"/>
        <color theme="1"/>
        <rFont val="Calibri"/>
        <family val="2"/>
        <scheme val="minor"/>
      </rPr>
      <t xml:space="preserve">"Outras Despesas com Pessoal" R$ 280.907,43
</t>
    </r>
    <r>
      <rPr>
        <sz val="11"/>
        <color theme="1"/>
        <rFont val="Calibri"/>
        <family val="2"/>
        <scheme val="minor"/>
      </rPr>
      <t>- Empréstimo consignado R$ 178.025,84
- Pensão judicial R$ 13.300,39
- Contribuição sindical R$ 2.216,04
- Convênio médico R$ 87.287,74
- Retenção judicial R$ 77,42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</si>
</sst>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FCFCF"/>
      </left>
      <right style="thin">
        <color theme="0" tint="-0.24994659260841701"/>
      </right>
      <top style="medium">
        <color rgb="FFCFCFCF"/>
      </top>
      <bottom style="medium">
        <color rgb="FFCFCFCF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FCFCF"/>
      </top>
      <bottom style="medium">
        <color rgb="FFCFCFCF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medium">
        <color rgb="FFCFCFCF"/>
      </bottom>
      <diagonal/>
    </border>
    <border>
      <left/>
      <right/>
      <top style="medium">
        <color auto="1"/>
      </top>
      <bottom style="medium">
        <color rgb="FFCFCFCF"/>
      </bottom>
      <diagonal/>
    </border>
    <border>
      <left/>
      <right style="medium">
        <color auto="1"/>
      </right>
      <top style="medium">
        <color auto="1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auto="1"/>
      </bottom>
      <diagonal/>
    </border>
    <border>
      <left/>
      <right style="medium">
        <color auto="1"/>
      </right>
      <top style="medium">
        <color rgb="FFCFCFCF"/>
      </top>
      <bottom style="medium">
        <color rgb="FFCFCFCF"/>
      </bottom>
      <diagonal/>
    </border>
    <border>
      <left style="medium">
        <color auto="1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auto="1"/>
      </left>
      <right style="medium">
        <color rgb="FFCFCFCF"/>
      </right>
      <top style="medium">
        <color rgb="FFCFCFCF"/>
      </top>
      <bottom style="medium">
        <color auto="1"/>
      </bottom>
      <diagonal/>
    </border>
    <border>
      <left style="medium">
        <color auto="1"/>
      </left>
      <right style="medium">
        <color rgb="FFCFCFCF"/>
      </right>
      <top style="medium">
        <color rgb="FFCFCFCF"/>
      </top>
      <bottom/>
      <diagonal/>
    </border>
    <border>
      <left style="thin">
        <color theme="0" tint="-0.24994659260841701"/>
      </left>
      <right style="medium">
        <color auto="1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auto="1"/>
      </bottom>
      <diagonal/>
    </border>
    <border>
      <left/>
      <right style="medium">
        <color auto="1"/>
      </right>
      <top style="medium">
        <color rgb="FFCFCFCF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medium">
        <color rgb="FFCFCFCF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FCFCF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rgb="FFCFCFCF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center"/>
    </xf>
    <xf numFmtId="43" fontId="0" fillId="0" borderId="3" xfId="7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3" fontId="3" fillId="0" borderId="0" xfId="7" applyFont="1" applyBorder="1" applyAlignment="1">
      <alignment vertical="center"/>
    </xf>
    <xf numFmtId="0" fontId="3" fillId="0" borderId="0" xfId="0" applyFont="1" applyAlignment="1">
      <alignment vertical="center"/>
    </xf>
    <xf numFmtId="43" fontId="0" fillId="0" borderId="3" xfId="7" applyFont="1" applyBorder="1" applyAlignment="1">
      <alignment horizontal="right" vertical="center"/>
    </xf>
    <xf numFmtId="43" fontId="0" fillId="0" borderId="3" xfId="7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7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 wrapText="1"/>
    </xf>
    <xf numFmtId="43" fontId="3" fillId="0" borderId="0" xfId="7" applyFont="1" applyFill="1" applyBorder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3" fontId="5" fillId="0" borderId="14" xfId="7" applyFont="1" applyFill="1" applyBorder="1" applyAlignment="1">
      <alignment horizontal="center" vertical="center" wrapText="1"/>
    </xf>
    <xf numFmtId="43" fontId="3" fillId="3" borderId="12" xfId="7" applyFont="1" applyFill="1" applyBorder="1" applyAlignment="1">
      <alignment horizontal="center" vertical="center" wrapText="1"/>
    </xf>
    <xf numFmtId="43" fontId="5" fillId="3" borderId="14" xfId="7" applyFont="1" applyFill="1" applyBorder="1" applyAlignment="1">
      <alignment horizontal="center" vertical="center" wrapText="1"/>
    </xf>
    <xf numFmtId="43" fontId="5" fillId="3" borderId="13" xfId="7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43" fontId="3" fillId="0" borderId="19" xfId="7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43" fontId="2" fillId="0" borderId="3" xfId="7" applyFont="1" applyBorder="1" applyAlignment="1">
      <alignment vertical="center"/>
    </xf>
    <xf numFmtId="43" fontId="2" fillId="2" borderId="3" xfId="7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 wrapText="1"/>
    </xf>
    <xf numFmtId="43" fontId="3" fillId="0" borderId="6" xfId="7" applyFont="1" applyBorder="1" applyAlignment="1">
      <alignment vertical="center"/>
    </xf>
    <xf numFmtId="43" fontId="3" fillId="0" borderId="3" xfId="7" applyFont="1" applyBorder="1" applyAlignment="1">
      <alignment horizontal="right" vertical="center"/>
    </xf>
    <xf numFmtId="43" fontId="4" fillId="2" borderId="3" xfId="7" applyFont="1" applyFill="1" applyBorder="1" applyAlignment="1">
      <alignment vertical="center"/>
    </xf>
    <xf numFmtId="43" fontId="4" fillId="0" borderId="3" xfId="7" applyFont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43" fontId="3" fillId="0" borderId="3" xfId="7" applyFont="1" applyBorder="1" applyAlignment="1">
      <alignment vertical="center"/>
    </xf>
    <xf numFmtId="43" fontId="3" fillId="2" borderId="3" xfId="7" applyFont="1" applyFill="1" applyBorder="1" applyAlignment="1">
      <alignment vertical="center"/>
    </xf>
    <xf numFmtId="0" fontId="3" fillId="2" borderId="22" xfId="0" applyFont="1" applyFill="1" applyBorder="1" applyAlignment="1">
      <alignment vertical="center" wrapText="1"/>
    </xf>
    <xf numFmtId="43" fontId="3" fillId="0" borderId="23" xfId="7" applyFont="1" applyBorder="1" applyAlignment="1">
      <alignment vertical="center"/>
    </xf>
    <xf numFmtId="43" fontId="3" fillId="2" borderId="23" xfId="7" applyFont="1" applyFill="1" applyBorder="1" applyAlignment="1">
      <alignment vertical="center"/>
    </xf>
    <xf numFmtId="43" fontId="5" fillId="0" borderId="24" xfId="7" applyFont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43" fontId="2" fillId="3" borderId="26" xfId="7" applyFont="1" applyFill="1" applyBorder="1" applyAlignment="1">
      <alignment vertical="center"/>
    </xf>
    <xf numFmtId="43" fontId="2" fillId="2" borderId="26" xfId="7" applyFont="1" applyFill="1" applyBorder="1" applyAlignment="1">
      <alignment vertical="center"/>
    </xf>
    <xf numFmtId="43" fontId="3" fillId="3" borderId="27" xfId="7" applyFont="1" applyFill="1" applyBorder="1" applyAlignment="1">
      <alignment vertical="center"/>
    </xf>
    <xf numFmtId="43" fontId="3" fillId="3" borderId="26" xfId="7" applyFont="1" applyFill="1" applyBorder="1" applyAlignment="1">
      <alignment horizontal="center" vertical="center"/>
    </xf>
    <xf numFmtId="43" fontId="3" fillId="2" borderId="26" xfId="7" applyFont="1" applyFill="1" applyBorder="1" applyAlignment="1">
      <alignment horizontal="center" vertical="center"/>
    </xf>
    <xf numFmtId="43" fontId="3" fillId="3" borderId="27" xfId="7" applyFont="1" applyFill="1" applyBorder="1" applyAlignment="1">
      <alignment horizontal="center" vertical="center"/>
    </xf>
    <xf numFmtId="43" fontId="2" fillId="0" borderId="3" xfId="7" applyFont="1" applyBorder="1" applyAlignment="1">
      <alignment vertical="center" wrapText="1"/>
    </xf>
    <xf numFmtId="43" fontId="2" fillId="2" borderId="3" xfId="7" applyFont="1" applyFill="1" applyBorder="1" applyAlignment="1">
      <alignment vertical="center" wrapText="1"/>
    </xf>
    <xf numFmtId="43" fontId="2" fillId="2" borderId="6" xfId="7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43" fontId="3" fillId="0" borderId="23" xfId="7" applyFont="1" applyBorder="1" applyAlignment="1">
      <alignment horizontal="center" vertical="center"/>
    </xf>
    <xf numFmtId="43" fontId="3" fillId="2" borderId="23" xfId="7" applyFont="1" applyFill="1" applyBorder="1" applyAlignment="1">
      <alignment horizontal="center" vertical="center"/>
    </xf>
    <xf numFmtId="43" fontId="3" fillId="2" borderId="24" xfId="7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43" fontId="3" fillId="0" borderId="3" xfId="7" applyFont="1" applyBorder="1" applyAlignment="1">
      <alignment horizontal="center" vertical="center" wrapText="1"/>
    </xf>
    <xf numFmtId="43" fontId="3" fillId="3" borderId="3" xfId="7" applyFont="1" applyFill="1" applyBorder="1" applyAlignment="1">
      <alignment horizontal="center" vertical="center" wrapText="1"/>
    </xf>
    <xf numFmtId="43" fontId="3" fillId="3" borderId="6" xfId="7" applyFont="1" applyFill="1" applyBorder="1" applyAlignment="1">
      <alignment horizontal="center" vertical="center" wrapText="1"/>
    </xf>
    <xf numFmtId="43" fontId="2" fillId="0" borderId="3" xfId="7" applyFont="1" applyFill="1" applyBorder="1" applyAlignment="1">
      <alignment vertical="center"/>
    </xf>
    <xf numFmtId="43" fontId="2" fillId="2" borderId="3" xfId="7" applyFont="1" applyFill="1" applyBorder="1" applyAlignment="1" applyProtection="1">
      <alignment vertical="center" wrapText="1"/>
      <protection locked="0"/>
    </xf>
    <xf numFmtId="43" fontId="2" fillId="0" borderId="3" xfId="0" applyNumberFormat="1" applyFont="1" applyBorder="1" applyAlignment="1" applyProtection="1">
      <alignment vertical="center" wrapText="1"/>
      <protection locked="0"/>
    </xf>
    <xf numFmtId="43" fontId="0" fillId="0" borderId="3" xfId="7" applyFont="1" applyBorder="1" applyAlignment="1" applyProtection="1">
      <alignment horizontal="right" vertical="center"/>
      <protection locked="0"/>
    </xf>
    <xf numFmtId="43" fontId="2" fillId="0" borderId="3" xfId="7" applyFont="1" applyFill="1" applyBorder="1" applyAlignment="1" applyProtection="1">
      <alignment vertical="center"/>
      <protection locked="0"/>
    </xf>
    <xf numFmtId="43" fontId="2" fillId="2" borderId="3" xfId="7" applyFont="1" applyFill="1" applyBorder="1" applyAlignment="1" applyProtection="1">
      <alignment vertical="center"/>
      <protection locked="0"/>
    </xf>
    <xf numFmtId="0" fontId="3" fillId="3" borderId="22" xfId="0" applyFont="1" applyFill="1" applyBorder="1" applyAlignment="1">
      <alignment horizontal="center" vertical="center" wrapText="1"/>
    </xf>
    <xf numFmtId="43" fontId="3" fillId="0" borderId="23" xfId="7" applyFont="1" applyFill="1" applyBorder="1" applyAlignment="1">
      <alignment horizontal="center" vertical="center"/>
    </xf>
    <xf numFmtId="43" fontId="3" fillId="3" borderId="23" xfId="7" applyFont="1" applyFill="1" applyBorder="1" applyAlignment="1">
      <alignment horizontal="center" vertical="center"/>
    </xf>
    <xf numFmtId="43" fontId="3" fillId="3" borderId="24" xfId="7" applyFont="1" applyFill="1" applyBorder="1" applyAlignment="1">
      <alignment horizontal="center" vertical="center"/>
    </xf>
    <xf numFmtId="43" fontId="2" fillId="0" borderId="3" xfId="7" applyFont="1" applyBorder="1" applyAlignment="1">
      <alignment horizontal="right" vertical="center"/>
    </xf>
    <xf numFmtId="43" fontId="7" fillId="0" borderId="0" xfId="7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3" fontId="7" fillId="0" borderId="0" xfId="7" applyFont="1" applyFill="1" applyBorder="1" applyAlignment="1">
      <alignment vertical="center" wrapText="1" readingOrder="1"/>
    </xf>
    <xf numFmtId="0" fontId="3" fillId="2" borderId="2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43" fontId="2" fillId="0" borderId="3" xfId="0" applyNumberFormat="1" applyFont="1" applyBorder="1" applyAlignment="1" applyProtection="1">
      <alignment vertical="center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2" xfId="7" applyNumberFormat="1" applyFont="1" applyFill="1" applyBorder="1" applyAlignment="1">
      <alignment horizontal="left" vertical="center" wrapText="1"/>
    </xf>
    <xf numFmtId="0" fontId="6" fillId="0" borderId="11" xfId="7" applyNumberFormat="1" applyFont="1" applyFill="1" applyBorder="1" applyAlignment="1">
      <alignment horizontal="left" vertical="center" wrapText="1"/>
    </xf>
    <xf numFmtId="0" fontId="0" fillId="3" borderId="10" xfId="7" applyNumberFormat="1" applyFont="1" applyFill="1" applyBorder="1" applyAlignment="1">
      <alignment horizontal="left" vertical="center" wrapText="1"/>
    </xf>
    <xf numFmtId="0" fontId="0" fillId="3" borderId="16" xfId="7" applyNumberFormat="1" applyFont="1" applyFill="1" applyBorder="1" applyAlignment="1">
      <alignment horizontal="left" vertical="center" wrapText="1"/>
    </xf>
    <xf numFmtId="0" fontId="0" fillId="3" borderId="17" xfId="7" applyNumberFormat="1" applyFont="1" applyFill="1" applyBorder="1" applyAlignment="1">
      <alignment horizontal="left" vertical="center" wrapText="1"/>
    </xf>
    <xf numFmtId="0" fontId="0" fillId="0" borderId="1" xfId="7" applyNumberFormat="1" applyFont="1" applyFill="1" applyBorder="1" applyAlignment="1">
      <alignment horizontal="left" vertical="center" wrapText="1"/>
    </xf>
    <xf numFmtId="0" fontId="0" fillId="0" borderId="2" xfId="7" applyNumberFormat="1" applyFont="1" applyFill="1" applyBorder="1" applyAlignment="1">
      <alignment horizontal="left" vertical="center" wrapText="1"/>
    </xf>
    <xf numFmtId="0" fontId="0" fillId="0" borderId="11" xfId="7" applyNumberFormat="1" applyFont="1" applyFill="1" applyBorder="1" applyAlignment="1">
      <alignment horizontal="left" vertical="center" wrapText="1"/>
    </xf>
    <xf numFmtId="0" fontId="6" fillId="3" borderId="4" xfId="7" applyNumberFormat="1" applyFont="1" applyFill="1" applyBorder="1" applyAlignment="1" applyProtection="1">
      <alignment horizontal="left" vertical="center" wrapText="1"/>
      <protection locked="0"/>
    </xf>
    <xf numFmtId="0" fontId="6" fillId="3" borderId="5" xfId="7" applyNumberFormat="1" applyFont="1" applyFill="1" applyBorder="1" applyAlignment="1" applyProtection="1">
      <alignment horizontal="left" vertical="center" wrapText="1"/>
      <protection locked="0"/>
    </xf>
    <xf numFmtId="0" fontId="6" fillId="3" borderId="15" xfId="7" applyNumberFormat="1" applyFont="1" applyFill="1" applyBorder="1" applyAlignment="1" applyProtection="1">
      <alignment horizontal="left" vertical="center" wrapText="1"/>
      <protection locked="0"/>
    </xf>
    <xf numFmtId="0" fontId="6" fillId="3" borderId="1" xfId="7" applyNumberFormat="1" applyFont="1" applyFill="1" applyBorder="1" applyAlignment="1">
      <alignment horizontal="left" vertical="center" wrapText="1"/>
    </xf>
    <xf numFmtId="0" fontId="6" fillId="3" borderId="2" xfId="7" applyNumberFormat="1" applyFont="1" applyFill="1" applyBorder="1" applyAlignment="1">
      <alignment horizontal="left" vertical="center" wrapText="1"/>
    </xf>
    <xf numFmtId="0" fontId="6" fillId="3" borderId="11" xfId="7" applyNumberFormat="1" applyFont="1" applyFill="1" applyBorder="1" applyAlignment="1">
      <alignment horizontal="left" vertical="center" wrapText="1"/>
    </xf>
    <xf numFmtId="0" fontId="1" fillId="0" borderId="2" xfId="7" applyNumberFormat="1" applyFont="1" applyFill="1" applyBorder="1" applyAlignment="1">
      <alignment horizontal="left" vertical="center" wrapText="1"/>
    </xf>
    <xf numFmtId="0" fontId="1" fillId="0" borderId="11" xfId="7" applyNumberFormat="1" applyFont="1" applyFill="1" applyBorder="1" applyAlignment="1">
      <alignment horizontal="left" vertical="center" wrapText="1"/>
    </xf>
    <xf numFmtId="0" fontId="6" fillId="3" borderId="1" xfId="7" applyNumberFormat="1" applyFont="1" applyFill="1" applyBorder="1" applyAlignment="1" applyProtection="1">
      <alignment vertical="center" wrapText="1"/>
      <protection locked="0"/>
    </xf>
    <xf numFmtId="0" fontId="6" fillId="3" borderId="2" xfId="7" applyNumberFormat="1" applyFont="1" applyFill="1" applyBorder="1" applyAlignment="1" applyProtection="1">
      <alignment vertical="center" wrapText="1"/>
      <protection locked="0"/>
    </xf>
    <xf numFmtId="0" fontId="6" fillId="3" borderId="11" xfId="7" applyNumberFormat="1" applyFont="1" applyFill="1" applyBorder="1" applyAlignment="1" applyProtection="1">
      <alignment vertical="center" wrapText="1"/>
      <protection locked="0"/>
    </xf>
    <xf numFmtId="0" fontId="0" fillId="0" borderId="1" xfId="7" applyNumberFormat="1" applyFont="1" applyFill="1" applyBorder="1" applyAlignment="1" applyProtection="1">
      <alignment vertical="center" wrapText="1"/>
      <protection locked="0"/>
    </xf>
    <xf numFmtId="0" fontId="1" fillId="0" borderId="2" xfId="7" applyNumberFormat="1" applyFont="1" applyFill="1" applyBorder="1" applyAlignment="1" applyProtection="1">
      <alignment vertical="center" wrapText="1"/>
      <protection locked="0"/>
    </xf>
    <xf numFmtId="0" fontId="1" fillId="0" borderId="11" xfId="7" applyNumberFormat="1" applyFont="1" applyFill="1" applyBorder="1" applyAlignment="1" applyProtection="1">
      <alignment vertical="center" wrapText="1"/>
      <protection locked="0"/>
    </xf>
    <xf numFmtId="0" fontId="6" fillId="3" borderId="3" xfId="7" applyNumberFormat="1" applyFont="1" applyFill="1" applyBorder="1" applyAlignment="1" applyProtection="1">
      <alignment horizontal="left" vertical="center" wrapText="1"/>
      <protection locked="0"/>
    </xf>
    <xf numFmtId="0" fontId="6" fillId="3" borderId="6" xfId="7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8">
    <cellStyle name="Moeda 2" xfId="5" xr:uid="{00000000-0005-0000-0000-000000000000}"/>
    <cellStyle name="Moeda 3" xfId="4" xr:uid="{00000000-0005-0000-0000-000001000000}"/>
    <cellStyle name="Normal" xfId="0" builtinId="0"/>
    <cellStyle name="Vírgula" xfId="7" builtinId="3"/>
    <cellStyle name="Vírgula 2" xfId="1" xr:uid="{00000000-0005-0000-0000-000004000000}"/>
    <cellStyle name="Vírgula 2 2" xfId="2" xr:uid="{00000000-0005-0000-0000-000005000000}"/>
    <cellStyle name="Vírgula 3" xfId="3" xr:uid="{00000000-0005-0000-0000-000006000000}"/>
    <cellStyle name="Vírgula 4" xfId="6" xr:uid="{00000000-0005-0000-0000-000007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showGridLines="0" tabSelected="1" zoomScale="80" zoomScaleNormal="80" zoomScalePageLayoutView="70" workbookViewId="0">
      <selection activeCell="B88" sqref="B88:M88"/>
    </sheetView>
  </sheetViews>
  <sheetFormatPr defaultRowHeight="15" x14ac:dyDescent="0.25"/>
  <cols>
    <col min="1" max="1" width="60.7109375" style="1" customWidth="1"/>
    <col min="2" max="13" width="17.28515625" style="1" customWidth="1"/>
    <col min="14" max="14" width="18.140625" style="3" bestFit="1" customWidth="1"/>
    <col min="15" max="15" width="9.140625" style="1"/>
    <col min="16" max="16" width="13.28515625" style="1" bestFit="1" customWidth="1"/>
    <col min="17" max="16384" width="9.140625" style="1"/>
  </cols>
  <sheetData>
    <row r="1" spans="1:14" ht="50.1" customHeight="1" thickBot="1" x14ac:dyDescent="0.3">
      <c r="A1" s="8" t="s">
        <v>74</v>
      </c>
      <c r="B1" s="9"/>
      <c r="C1" s="9"/>
      <c r="D1" s="9"/>
      <c r="E1" s="9"/>
      <c r="F1" s="9"/>
      <c r="G1" s="9"/>
      <c r="H1" s="9"/>
      <c r="I1" s="9"/>
      <c r="J1" s="9"/>
      <c r="K1" s="91"/>
      <c r="L1" s="91"/>
      <c r="M1" s="91"/>
      <c r="N1" s="10"/>
    </row>
    <row r="2" spans="1:14" ht="15.75" x14ac:dyDescent="0.25">
      <c r="A2" s="29" t="s">
        <v>19</v>
      </c>
      <c r="B2" s="30" t="s">
        <v>6</v>
      </c>
      <c r="C2" s="31" t="s">
        <v>7</v>
      </c>
      <c r="D2" s="32" t="s">
        <v>8</v>
      </c>
      <c r="E2" s="31" t="s">
        <v>9</v>
      </c>
      <c r="F2" s="32" t="s">
        <v>10</v>
      </c>
      <c r="G2" s="31" t="s">
        <v>23</v>
      </c>
      <c r="H2" s="32" t="s">
        <v>24</v>
      </c>
      <c r="I2" s="31" t="s">
        <v>0</v>
      </c>
      <c r="J2" s="32" t="s">
        <v>1</v>
      </c>
      <c r="K2" s="31" t="s">
        <v>3</v>
      </c>
      <c r="L2" s="32" t="s">
        <v>4</v>
      </c>
      <c r="M2" s="31" t="s">
        <v>5</v>
      </c>
      <c r="N2" s="33" t="s">
        <v>2</v>
      </c>
    </row>
    <row r="3" spans="1:14" ht="15.75" x14ac:dyDescent="0.25">
      <c r="A3" s="34" t="s">
        <v>11</v>
      </c>
      <c r="B3" s="35">
        <v>7671435.9000000004</v>
      </c>
      <c r="C3" s="36">
        <v>6982585.2400000002</v>
      </c>
      <c r="D3" s="35">
        <v>7470448.0800000001</v>
      </c>
      <c r="E3" s="36">
        <v>8039458.1799999997</v>
      </c>
      <c r="F3" s="35">
        <v>8553173.8100000005</v>
      </c>
      <c r="G3" s="36">
        <v>8740092.2100000009</v>
      </c>
      <c r="H3" s="35">
        <v>9438277.8100000005</v>
      </c>
      <c r="I3" s="36">
        <v>9446355.2799999993</v>
      </c>
      <c r="J3" s="35">
        <v>11332971.49</v>
      </c>
      <c r="K3" s="36">
        <v>14511601.310000001</v>
      </c>
      <c r="L3" s="35">
        <v>15952754.859999999</v>
      </c>
      <c r="M3" s="36">
        <v>16737139</v>
      </c>
      <c r="N3" s="38"/>
    </row>
    <row r="4" spans="1:14" ht="30" customHeight="1" x14ac:dyDescent="0.25">
      <c r="A4" s="49" t="s">
        <v>20</v>
      </c>
      <c r="B4" s="50"/>
      <c r="C4" s="51"/>
      <c r="D4" s="50"/>
      <c r="E4" s="51"/>
      <c r="F4" s="50"/>
      <c r="G4" s="51"/>
      <c r="H4" s="50"/>
      <c r="I4" s="51"/>
      <c r="J4" s="50"/>
      <c r="K4" s="51"/>
      <c r="L4" s="50"/>
      <c r="M4" s="51"/>
      <c r="N4" s="52"/>
    </row>
    <row r="5" spans="1:14" ht="31.5" x14ac:dyDescent="0.25">
      <c r="A5" s="34" t="s">
        <v>38</v>
      </c>
      <c r="B5" s="35">
        <v>7325316</v>
      </c>
      <c r="C5" s="36">
        <v>7325316</v>
      </c>
      <c r="D5" s="35">
        <v>7325316</v>
      </c>
      <c r="E5" s="36">
        <v>7325316</v>
      </c>
      <c r="F5" s="35">
        <v>7325316</v>
      </c>
      <c r="G5" s="36">
        <v>7325316</v>
      </c>
      <c r="H5" s="35">
        <v>7325316</v>
      </c>
      <c r="I5" s="36">
        <v>9470782.8800000008</v>
      </c>
      <c r="J5" s="35">
        <v>9879963.7799999993</v>
      </c>
      <c r="K5" s="36">
        <v>9879963.7799999993</v>
      </c>
      <c r="L5" s="35">
        <v>10289144.68</v>
      </c>
      <c r="M5" s="36">
        <v>10289144.68</v>
      </c>
      <c r="N5" s="38">
        <f>SUM('Fluxo de Caixa'!$B5:$M5)</f>
        <v>101086211.80000001</v>
      </c>
    </row>
    <row r="6" spans="1:14" ht="16.5" customHeight="1" x14ac:dyDescent="0.25">
      <c r="A6" s="34" t="s">
        <v>61</v>
      </c>
      <c r="B6" s="39">
        <v>0</v>
      </c>
      <c r="C6" s="36">
        <v>0</v>
      </c>
      <c r="D6" s="35">
        <v>0</v>
      </c>
      <c r="E6" s="36">
        <v>27296.400000000001</v>
      </c>
      <c r="F6" s="35">
        <v>27296.400000000001</v>
      </c>
      <c r="G6" s="36">
        <v>360602.86</v>
      </c>
      <c r="H6" s="35">
        <v>330628.59999999998</v>
      </c>
      <c r="I6" s="36">
        <v>0</v>
      </c>
      <c r="J6" s="35">
        <v>0</v>
      </c>
      <c r="K6" s="36">
        <v>0</v>
      </c>
      <c r="L6" s="35">
        <v>0</v>
      </c>
      <c r="M6" s="36">
        <v>32214.080000000002</v>
      </c>
      <c r="N6" s="38">
        <f>SUM('Fluxo de Caixa'!$B6:$M6)</f>
        <v>778038.34</v>
      </c>
    </row>
    <row r="7" spans="1:14" ht="16.5" customHeight="1" x14ac:dyDescent="0.25">
      <c r="A7" s="34" t="s">
        <v>62</v>
      </c>
      <c r="B7" s="39">
        <v>0</v>
      </c>
      <c r="C7" s="36">
        <v>0</v>
      </c>
      <c r="D7" s="35">
        <v>0</v>
      </c>
      <c r="E7" s="36">
        <v>0</v>
      </c>
      <c r="F7" s="35">
        <v>0</v>
      </c>
      <c r="G7" s="36">
        <v>0</v>
      </c>
      <c r="H7" s="35">
        <v>0</v>
      </c>
      <c r="I7" s="36">
        <v>0</v>
      </c>
      <c r="J7" s="35">
        <v>823296.34</v>
      </c>
      <c r="K7" s="36">
        <v>0</v>
      </c>
      <c r="L7" s="35">
        <v>0</v>
      </c>
      <c r="M7" s="36">
        <v>352000</v>
      </c>
      <c r="N7" s="38">
        <f>SUM('Fluxo de Caixa'!$B7:$M7)</f>
        <v>1175296.3399999999</v>
      </c>
    </row>
    <row r="8" spans="1:14" ht="16.5" customHeight="1" x14ac:dyDescent="0.25">
      <c r="A8" s="34" t="s">
        <v>71</v>
      </c>
      <c r="B8" s="39">
        <v>0</v>
      </c>
      <c r="C8" s="36">
        <v>0</v>
      </c>
      <c r="D8" s="35">
        <v>0</v>
      </c>
      <c r="E8" s="36">
        <v>0</v>
      </c>
      <c r="F8" s="35">
        <v>0</v>
      </c>
      <c r="G8" s="36">
        <v>0</v>
      </c>
      <c r="H8" s="35">
        <v>0</v>
      </c>
      <c r="I8" s="36">
        <v>0</v>
      </c>
      <c r="J8" s="35">
        <v>0</v>
      </c>
      <c r="K8" s="36">
        <v>0</v>
      </c>
      <c r="L8" s="35">
        <v>0</v>
      </c>
      <c r="M8" s="36">
        <v>0</v>
      </c>
      <c r="N8" s="38">
        <f>SUM('Fluxo de Caixa'!$B8:$M8)</f>
        <v>0</v>
      </c>
    </row>
    <row r="9" spans="1:14" ht="16.5" customHeight="1" x14ac:dyDescent="0.25">
      <c r="A9" s="34" t="s">
        <v>63</v>
      </c>
      <c r="B9" s="39">
        <v>0</v>
      </c>
      <c r="C9" s="36">
        <v>0</v>
      </c>
      <c r="D9" s="35">
        <v>0</v>
      </c>
      <c r="E9" s="36">
        <v>0</v>
      </c>
      <c r="F9" s="35">
        <v>0</v>
      </c>
      <c r="G9" s="36">
        <v>0</v>
      </c>
      <c r="H9" s="35">
        <v>0</v>
      </c>
      <c r="I9" s="36">
        <v>0</v>
      </c>
      <c r="J9" s="35">
        <v>0</v>
      </c>
      <c r="K9" s="36">
        <v>0</v>
      </c>
      <c r="L9" s="35">
        <v>0</v>
      </c>
      <c r="M9" s="36">
        <v>0</v>
      </c>
      <c r="N9" s="38">
        <f>SUM('Fluxo de Caixa'!$B9:$M9)</f>
        <v>0</v>
      </c>
    </row>
    <row r="10" spans="1:14" ht="16.5" customHeight="1" x14ac:dyDescent="0.25">
      <c r="A10" s="34" t="s">
        <v>64</v>
      </c>
      <c r="B10" s="39">
        <v>0</v>
      </c>
      <c r="C10" s="36">
        <v>0</v>
      </c>
      <c r="D10" s="35">
        <v>0</v>
      </c>
      <c r="E10" s="36">
        <v>0</v>
      </c>
      <c r="F10" s="35">
        <v>0</v>
      </c>
      <c r="G10" s="36">
        <v>0</v>
      </c>
      <c r="H10" s="35">
        <v>0</v>
      </c>
      <c r="I10" s="36">
        <v>0</v>
      </c>
      <c r="J10" s="35">
        <v>0</v>
      </c>
      <c r="K10" s="36">
        <v>0</v>
      </c>
      <c r="L10" s="35">
        <v>0</v>
      </c>
      <c r="M10" s="36">
        <v>0</v>
      </c>
      <c r="N10" s="38">
        <f>SUM('Fluxo de Caixa'!$B10:$M10)</f>
        <v>0</v>
      </c>
    </row>
    <row r="11" spans="1:14" ht="16.5" customHeight="1" x14ac:dyDescent="0.25">
      <c r="A11" s="34" t="s">
        <v>12</v>
      </c>
      <c r="B11" s="35">
        <v>85386.96</v>
      </c>
      <c r="C11" s="36">
        <v>90201.34</v>
      </c>
      <c r="D11" s="35">
        <v>90773</v>
      </c>
      <c r="E11" s="36">
        <v>104277.55</v>
      </c>
      <c r="F11" s="35">
        <v>113133.42</v>
      </c>
      <c r="G11" s="36">
        <v>114801.83</v>
      </c>
      <c r="H11" s="35">
        <v>135405.57999999999</v>
      </c>
      <c r="I11" s="36">
        <v>142426.92000000001</v>
      </c>
      <c r="J11" s="35">
        <v>186865.22999999998</v>
      </c>
      <c r="K11" s="36">
        <v>216943.64</v>
      </c>
      <c r="L11" s="35">
        <v>197144.39</v>
      </c>
      <c r="M11" s="36">
        <v>223645.68</v>
      </c>
      <c r="N11" s="38">
        <f>SUM('Fluxo de Caixa'!$B11:$M11)</f>
        <v>1701005.5400000003</v>
      </c>
    </row>
    <row r="12" spans="1:14" ht="16.5" customHeight="1" x14ac:dyDescent="0.25">
      <c r="A12" s="34" t="s">
        <v>65</v>
      </c>
      <c r="B12" s="39">
        <v>0</v>
      </c>
      <c r="C12" s="36">
        <v>0</v>
      </c>
      <c r="D12" s="35">
        <v>0</v>
      </c>
      <c r="E12" s="36">
        <v>0</v>
      </c>
      <c r="F12" s="35">
        <v>0</v>
      </c>
      <c r="G12" s="36">
        <v>0</v>
      </c>
      <c r="H12" s="35">
        <v>0</v>
      </c>
      <c r="I12" s="36">
        <v>0</v>
      </c>
      <c r="J12" s="35">
        <v>0</v>
      </c>
      <c r="K12" s="36">
        <v>0</v>
      </c>
      <c r="L12" s="35">
        <v>0</v>
      </c>
      <c r="M12" s="36">
        <v>0</v>
      </c>
      <c r="N12" s="38">
        <f>SUM('Fluxo de Caixa'!$B12:$M12)</f>
        <v>0</v>
      </c>
    </row>
    <row r="13" spans="1:14" ht="16.5" customHeight="1" x14ac:dyDescent="0.25">
      <c r="A13" s="34" t="s">
        <v>66</v>
      </c>
      <c r="B13" s="39">
        <v>0</v>
      </c>
      <c r="C13" s="36">
        <v>0</v>
      </c>
      <c r="D13" s="35">
        <v>0</v>
      </c>
      <c r="E13" s="36">
        <v>0</v>
      </c>
      <c r="F13" s="35">
        <v>0</v>
      </c>
      <c r="G13" s="36">
        <v>0</v>
      </c>
      <c r="H13" s="35">
        <v>0</v>
      </c>
      <c r="I13" s="36">
        <v>0</v>
      </c>
      <c r="J13" s="35">
        <v>0</v>
      </c>
      <c r="K13" s="36">
        <v>0</v>
      </c>
      <c r="L13" s="35">
        <v>0</v>
      </c>
      <c r="M13" s="36">
        <v>0</v>
      </c>
      <c r="N13" s="38">
        <f>SUM('Fluxo de Caixa'!$B13:$M13)</f>
        <v>0</v>
      </c>
    </row>
    <row r="14" spans="1:14" ht="16.5" customHeight="1" x14ac:dyDescent="0.25">
      <c r="A14" s="34" t="s">
        <v>67</v>
      </c>
      <c r="B14" s="39">
        <v>0</v>
      </c>
      <c r="C14" s="36">
        <v>0</v>
      </c>
      <c r="D14" s="35">
        <v>0</v>
      </c>
      <c r="E14" s="36">
        <v>0</v>
      </c>
      <c r="F14" s="35">
        <v>0</v>
      </c>
      <c r="G14" s="36">
        <v>0</v>
      </c>
      <c r="H14" s="35">
        <v>0</v>
      </c>
      <c r="I14" s="36">
        <v>0</v>
      </c>
      <c r="J14" s="35">
        <v>0</v>
      </c>
      <c r="K14" s="36">
        <v>0</v>
      </c>
      <c r="L14" s="35">
        <v>0</v>
      </c>
      <c r="M14" s="36">
        <v>0</v>
      </c>
      <c r="N14" s="38">
        <f>SUM('Fluxo de Caixa'!$B14:$M14)</f>
        <v>0</v>
      </c>
    </row>
    <row r="15" spans="1:14" ht="16.5" customHeight="1" x14ac:dyDescent="0.25">
      <c r="A15" s="34" t="s">
        <v>39</v>
      </c>
      <c r="B15" s="39">
        <v>0</v>
      </c>
      <c r="C15" s="36">
        <v>0</v>
      </c>
      <c r="D15" s="35">
        <v>0</v>
      </c>
      <c r="E15" s="36">
        <v>0</v>
      </c>
      <c r="F15" s="35">
        <v>0</v>
      </c>
      <c r="G15" s="36">
        <v>0</v>
      </c>
      <c r="H15" s="35">
        <v>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8">
        <f>SUM('Fluxo de Caixa'!$B15:$M15)</f>
        <v>0</v>
      </c>
    </row>
    <row r="16" spans="1:14" ht="16.5" customHeight="1" x14ac:dyDescent="0.25">
      <c r="A16" s="34" t="s">
        <v>68</v>
      </c>
      <c r="B16" s="39">
        <v>0</v>
      </c>
      <c r="C16" s="36">
        <v>0</v>
      </c>
      <c r="D16" s="35">
        <v>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0</v>
      </c>
      <c r="K16" s="36">
        <v>0</v>
      </c>
      <c r="L16" s="35">
        <v>0</v>
      </c>
      <c r="M16" s="36">
        <v>0</v>
      </c>
      <c r="N16" s="38">
        <f>SUM('Fluxo de Caixa'!$B16:$M16)</f>
        <v>0</v>
      </c>
    </row>
    <row r="17" spans="1:14" ht="16.5" customHeight="1" x14ac:dyDescent="0.25">
      <c r="A17" s="34" t="s">
        <v>69</v>
      </c>
      <c r="B17" s="35">
        <v>0</v>
      </c>
      <c r="C17" s="36">
        <v>0</v>
      </c>
      <c r="D17" s="35">
        <v>0</v>
      </c>
      <c r="E17" s="36">
        <v>0</v>
      </c>
      <c r="F17" s="35">
        <v>0</v>
      </c>
      <c r="G17" s="36">
        <v>0</v>
      </c>
      <c r="H17" s="35">
        <v>0</v>
      </c>
      <c r="I17" s="40">
        <v>0</v>
      </c>
      <c r="J17" s="41">
        <v>0</v>
      </c>
      <c r="K17" s="36">
        <v>0</v>
      </c>
      <c r="L17" s="35">
        <v>0</v>
      </c>
      <c r="M17" s="36">
        <v>0</v>
      </c>
      <c r="N17" s="38">
        <f>SUM('Fluxo de Caixa'!$B17:$M17)</f>
        <v>0</v>
      </c>
    </row>
    <row r="18" spans="1:14" ht="16.5" customHeight="1" x14ac:dyDescent="0.25">
      <c r="A18" s="34" t="s">
        <v>70</v>
      </c>
      <c r="B18" s="83">
        <v>43537.9</v>
      </c>
      <c r="C18" s="36">
        <v>0</v>
      </c>
      <c r="D18" s="35">
        <v>0</v>
      </c>
      <c r="E18" s="36">
        <v>209844.86000000002</v>
      </c>
      <c r="F18" s="35">
        <v>3875.15</v>
      </c>
      <c r="G18" s="36">
        <v>117592.37</v>
      </c>
      <c r="H18" s="35">
        <v>0</v>
      </c>
      <c r="I18" s="40">
        <v>3846.73</v>
      </c>
      <c r="J18" s="41">
        <v>3737.37</v>
      </c>
      <c r="K18" s="36">
        <v>3871.82</v>
      </c>
      <c r="L18" s="35">
        <v>4073.63</v>
      </c>
      <c r="M18" s="36">
        <v>51533.7</v>
      </c>
      <c r="N18" s="38">
        <f>SUM('Fluxo de Caixa'!$B18:$M18)</f>
        <v>441913.53</v>
      </c>
    </row>
    <row r="19" spans="1:14" s="3" customFormat="1" ht="16.5" customHeight="1" x14ac:dyDescent="0.25">
      <c r="A19" s="42" t="s">
        <v>40</v>
      </c>
      <c r="B19" s="43">
        <v>7454240.8600000003</v>
      </c>
      <c r="C19" s="44">
        <v>7415517.3399999999</v>
      </c>
      <c r="D19" s="43">
        <v>7416089</v>
      </c>
      <c r="E19" s="44">
        <v>7666734.8100000005</v>
      </c>
      <c r="F19" s="43">
        <v>7469620.9700000007</v>
      </c>
      <c r="G19" s="44">
        <v>7918313.0600000005</v>
      </c>
      <c r="H19" s="43">
        <v>7791350.1799999997</v>
      </c>
      <c r="I19" s="44">
        <v>9617056.5300000012</v>
      </c>
      <c r="J19" s="43">
        <v>10893862.719999999</v>
      </c>
      <c r="K19" s="44">
        <v>10100779.24</v>
      </c>
      <c r="L19" s="43">
        <v>10490362.700000001</v>
      </c>
      <c r="M19" s="44">
        <v>10948538.139999999</v>
      </c>
      <c r="N19" s="38">
        <f>SUM('Fluxo de Caixa'!$B19:$M19)</f>
        <v>105182465.55</v>
      </c>
    </row>
    <row r="20" spans="1:14" ht="30" customHeight="1" x14ac:dyDescent="0.25">
      <c r="A20" s="49" t="s">
        <v>13</v>
      </c>
      <c r="B20" s="53"/>
      <c r="C20" s="54"/>
      <c r="D20" s="53"/>
      <c r="E20" s="54"/>
      <c r="F20" s="53"/>
      <c r="G20" s="54"/>
      <c r="H20" s="53"/>
      <c r="I20" s="54"/>
      <c r="J20" s="53"/>
      <c r="K20" s="54"/>
      <c r="L20" s="53"/>
      <c r="M20" s="54"/>
      <c r="N20" s="55"/>
    </row>
    <row r="21" spans="1:14" s="3" customFormat="1" ht="16.5" customHeight="1" x14ac:dyDescent="0.25">
      <c r="A21" s="42" t="s">
        <v>14</v>
      </c>
      <c r="B21" s="43">
        <v>4965176.1399999997</v>
      </c>
      <c r="C21" s="44">
        <v>4224818.7700000005</v>
      </c>
      <c r="D21" s="43">
        <v>4277786.4799999995</v>
      </c>
      <c r="E21" s="44">
        <v>4406059.4200000009</v>
      </c>
      <c r="F21" s="43">
        <v>4337261.5500000007</v>
      </c>
      <c r="G21" s="44">
        <v>4415946.8100000005</v>
      </c>
      <c r="H21" s="43">
        <v>4509084.2299999995</v>
      </c>
      <c r="I21" s="44">
        <v>4464387.1900000004</v>
      </c>
      <c r="J21" s="43">
        <v>4667372.7500000009</v>
      </c>
      <c r="K21" s="44">
        <v>4647641.3999999994</v>
      </c>
      <c r="L21" s="43">
        <v>6382331</v>
      </c>
      <c r="M21" s="44">
        <v>6685177.5800000001</v>
      </c>
      <c r="N21" s="38">
        <f>SUM('Fluxo de Caixa'!$B21:$M21)</f>
        <v>57983043.32</v>
      </c>
    </row>
    <row r="22" spans="1:14" ht="16.5" customHeight="1" x14ac:dyDescent="0.25">
      <c r="A22" s="34" t="s">
        <v>36</v>
      </c>
      <c r="B22" s="35">
        <v>2638360.4300000002</v>
      </c>
      <c r="C22" s="36">
        <v>2475687.3199999998</v>
      </c>
      <c r="D22" s="35">
        <v>2566091.6</v>
      </c>
      <c r="E22" s="36">
        <v>2552702.08</v>
      </c>
      <c r="F22" s="35">
        <v>2625696.0500000003</v>
      </c>
      <c r="G22" s="36">
        <v>2560097.7800000003</v>
      </c>
      <c r="H22" s="35">
        <v>2663193.31</v>
      </c>
      <c r="I22" s="36">
        <v>2644952.23</v>
      </c>
      <c r="J22" s="35">
        <v>2765032.31</v>
      </c>
      <c r="K22" s="36">
        <v>2775967.39</v>
      </c>
      <c r="L22" s="35">
        <v>2921029.32</v>
      </c>
      <c r="M22" s="36">
        <v>3082033.4499999997</v>
      </c>
      <c r="N22" s="38">
        <f>SUM('Fluxo de Caixa'!$B22:$M22)</f>
        <v>32270843.27</v>
      </c>
    </row>
    <row r="23" spans="1:14" ht="16.5" customHeight="1" x14ac:dyDescent="0.25">
      <c r="A23" s="34" t="s">
        <v>34</v>
      </c>
      <c r="B23" s="35">
        <v>362316.33999999997</v>
      </c>
      <c r="C23" s="36">
        <v>220502.67</v>
      </c>
      <c r="D23" s="35">
        <v>219927.54</v>
      </c>
      <c r="E23" s="36">
        <v>221623.13999999998</v>
      </c>
      <c r="F23" s="35">
        <v>221408.44</v>
      </c>
      <c r="G23" s="36">
        <v>222341.66999999998</v>
      </c>
      <c r="H23" s="35">
        <v>226426.37</v>
      </c>
      <c r="I23" s="36">
        <v>230150.04</v>
      </c>
      <c r="J23" s="35">
        <v>231949.27</v>
      </c>
      <c r="K23" s="36">
        <v>230874.74</v>
      </c>
      <c r="L23" s="35">
        <v>241087.84</v>
      </c>
      <c r="M23" s="36">
        <v>244817.53999999998</v>
      </c>
      <c r="N23" s="38">
        <f>SUM('Fluxo de Caixa'!$B23:$M23)</f>
        <v>2873425.5999999996</v>
      </c>
    </row>
    <row r="24" spans="1:14" ht="16.5" customHeight="1" x14ac:dyDescent="0.25">
      <c r="A24" s="34" t="s">
        <v>41</v>
      </c>
      <c r="B24" s="35">
        <v>0</v>
      </c>
      <c r="C24" s="36">
        <v>0</v>
      </c>
      <c r="D24" s="35">
        <v>0</v>
      </c>
      <c r="E24" s="36">
        <v>0</v>
      </c>
      <c r="F24" s="35">
        <v>0</v>
      </c>
      <c r="G24" s="36">
        <v>0</v>
      </c>
      <c r="H24" s="35">
        <v>0</v>
      </c>
      <c r="I24" s="36">
        <v>0</v>
      </c>
      <c r="J24" s="35">
        <v>0</v>
      </c>
      <c r="K24" s="36">
        <v>0</v>
      </c>
      <c r="L24" s="35">
        <v>0</v>
      </c>
      <c r="M24" s="36">
        <v>0</v>
      </c>
      <c r="N24" s="38">
        <f>SUM('Fluxo de Caixa'!$B24:$M24)</f>
        <v>0</v>
      </c>
    </row>
    <row r="25" spans="1:14" ht="16.5" customHeight="1" x14ac:dyDescent="0.25">
      <c r="A25" s="34" t="s">
        <v>35</v>
      </c>
      <c r="B25" s="35">
        <v>1337435.4100000001</v>
      </c>
      <c r="C25" s="36">
        <v>925689.10000000009</v>
      </c>
      <c r="D25" s="35">
        <v>874727.45</v>
      </c>
      <c r="E25" s="36">
        <v>904064.55</v>
      </c>
      <c r="F25" s="35">
        <v>904368.1100000001</v>
      </c>
      <c r="G25" s="36">
        <v>945374.60000000009</v>
      </c>
      <c r="H25" s="35">
        <v>926317.76</v>
      </c>
      <c r="I25" s="36">
        <v>962941.51</v>
      </c>
      <c r="J25" s="35">
        <v>973198.3600000001</v>
      </c>
      <c r="K25" s="36">
        <v>1008872.76</v>
      </c>
      <c r="L25" s="35">
        <v>995495.69</v>
      </c>
      <c r="M25" s="36">
        <v>1157524.29</v>
      </c>
      <c r="N25" s="38">
        <f>SUM('Fluxo de Caixa'!$B25:$M25)</f>
        <v>11916009.59</v>
      </c>
    </row>
    <row r="26" spans="1:14" ht="16.5" customHeight="1" x14ac:dyDescent="0.25">
      <c r="A26" s="34" t="s">
        <v>42</v>
      </c>
      <c r="B26" s="35">
        <v>11222.409999999998</v>
      </c>
      <c r="C26" s="36">
        <v>86580</v>
      </c>
      <c r="D26" s="35">
        <v>55974.57</v>
      </c>
      <c r="E26" s="36">
        <v>107234.41999999998</v>
      </c>
      <c r="F26" s="35">
        <v>23183.200000000001</v>
      </c>
      <c r="G26" s="36">
        <v>80993.459999999992</v>
      </c>
      <c r="H26" s="35">
        <v>46279.010000000009</v>
      </c>
      <c r="I26" s="36">
        <v>59760.140000000007</v>
      </c>
      <c r="J26" s="35">
        <v>120719.91000000002</v>
      </c>
      <c r="K26" s="36">
        <v>48221.189999999995</v>
      </c>
      <c r="L26" s="35">
        <v>58857.69</v>
      </c>
      <c r="M26" s="36">
        <v>25215.479999999996</v>
      </c>
      <c r="N26" s="38">
        <f>SUM('Fluxo de Caixa'!$B26:$M26)</f>
        <v>724241.48</v>
      </c>
    </row>
    <row r="27" spans="1:14" ht="16.5" customHeight="1" x14ac:dyDescent="0.25">
      <c r="A27" s="34" t="s">
        <v>25</v>
      </c>
      <c r="B27" s="35">
        <v>41966.58</v>
      </c>
      <c r="C27" s="36">
        <v>10219.970000000001</v>
      </c>
      <c r="D27" s="35">
        <v>21068.59</v>
      </c>
      <c r="E27" s="36">
        <v>13941.99</v>
      </c>
      <c r="F27" s="35">
        <v>8816.39</v>
      </c>
      <c r="G27" s="36">
        <v>16339.32</v>
      </c>
      <c r="H27" s="35">
        <v>21782.42</v>
      </c>
      <c r="I27" s="36">
        <v>3933.4100000000003</v>
      </c>
      <c r="J27" s="35">
        <v>2136.8200000000002</v>
      </c>
      <c r="K27" s="36">
        <v>8373.91</v>
      </c>
      <c r="L27" s="35">
        <v>1605782.21</v>
      </c>
      <c r="M27" s="36">
        <v>1402415.81</v>
      </c>
      <c r="N27" s="38">
        <f>SUM('Fluxo de Caixa'!$B27:$M27)</f>
        <v>3156777.42</v>
      </c>
    </row>
    <row r="28" spans="1:14" ht="16.5" customHeight="1" x14ac:dyDescent="0.25">
      <c r="A28" s="34" t="s">
        <v>26</v>
      </c>
      <c r="B28" s="35">
        <v>304119.8</v>
      </c>
      <c r="C28" s="36">
        <v>250821.83000000002</v>
      </c>
      <c r="D28" s="35">
        <v>284978.34999999998</v>
      </c>
      <c r="E28" s="36">
        <v>262438.82</v>
      </c>
      <c r="F28" s="35">
        <v>273628.26</v>
      </c>
      <c r="G28" s="36">
        <v>312012.88999999996</v>
      </c>
      <c r="H28" s="35">
        <v>365166.30000000005</v>
      </c>
      <c r="I28" s="36">
        <v>292760.56999999995</v>
      </c>
      <c r="J28" s="35">
        <v>297113.67000000004</v>
      </c>
      <c r="K28" s="36">
        <v>292651.98000000004</v>
      </c>
      <c r="L28" s="35">
        <v>276032.63</v>
      </c>
      <c r="M28" s="36">
        <v>492263.58</v>
      </c>
      <c r="N28" s="38">
        <f>SUM('Fluxo de Caixa'!$B28:$M28)</f>
        <v>3703988.6799999997</v>
      </c>
    </row>
    <row r="29" spans="1:14" ht="16.5" customHeight="1" x14ac:dyDescent="0.25">
      <c r="A29" s="34" t="s">
        <v>43</v>
      </c>
      <c r="B29" s="35">
        <v>269755.17</v>
      </c>
      <c r="C29" s="36">
        <v>255317.87999999998</v>
      </c>
      <c r="D29" s="35">
        <v>255018.38000000006</v>
      </c>
      <c r="E29" s="36">
        <v>344054.42000000004</v>
      </c>
      <c r="F29" s="35">
        <v>280161.09999999992</v>
      </c>
      <c r="G29" s="36">
        <v>278787.08999999997</v>
      </c>
      <c r="H29" s="35">
        <v>259919.06000000003</v>
      </c>
      <c r="I29" s="36">
        <v>269889.2900000001</v>
      </c>
      <c r="J29" s="35">
        <v>277222.41000000003</v>
      </c>
      <c r="K29" s="36">
        <v>282679.43000000005</v>
      </c>
      <c r="L29" s="35">
        <v>284045.61999999994</v>
      </c>
      <c r="M29" s="36">
        <v>280907.43000000005</v>
      </c>
      <c r="N29" s="38">
        <f>SUM('Fluxo de Caixa'!$B29:$M29)</f>
        <v>3337757.2800000007</v>
      </c>
    </row>
    <row r="30" spans="1:14" ht="16.5" customHeight="1" x14ac:dyDescent="0.25">
      <c r="A30" s="34" t="s">
        <v>72</v>
      </c>
      <c r="B30" s="39">
        <v>0</v>
      </c>
      <c r="C30" s="36">
        <v>0</v>
      </c>
      <c r="D30" s="35">
        <v>0</v>
      </c>
      <c r="E30" s="36">
        <v>0</v>
      </c>
      <c r="F30" s="35">
        <v>0</v>
      </c>
      <c r="G30" s="36">
        <v>0</v>
      </c>
      <c r="H30" s="35">
        <v>0</v>
      </c>
      <c r="I30" s="36">
        <v>0</v>
      </c>
      <c r="J30" s="35">
        <v>0</v>
      </c>
      <c r="K30" s="36">
        <v>0</v>
      </c>
      <c r="L30" s="35">
        <v>0</v>
      </c>
      <c r="M30" s="36">
        <v>0</v>
      </c>
      <c r="N30" s="38">
        <f>SUM('Fluxo de Caixa'!$B30:$M30)</f>
        <v>0</v>
      </c>
    </row>
    <row r="31" spans="1:14" ht="16.5" customHeight="1" x14ac:dyDescent="0.25">
      <c r="A31" s="34" t="s">
        <v>73</v>
      </c>
      <c r="B31" s="39">
        <v>0</v>
      </c>
      <c r="C31" s="36">
        <v>0</v>
      </c>
      <c r="D31" s="35">
        <v>0</v>
      </c>
      <c r="E31" s="36">
        <v>0</v>
      </c>
      <c r="F31" s="35">
        <v>0</v>
      </c>
      <c r="G31" s="36">
        <v>0</v>
      </c>
      <c r="H31" s="35">
        <v>0</v>
      </c>
      <c r="I31" s="36">
        <v>0</v>
      </c>
      <c r="J31" s="35">
        <v>0</v>
      </c>
      <c r="K31" s="36">
        <v>0</v>
      </c>
      <c r="L31" s="35">
        <v>0</v>
      </c>
      <c r="M31" s="36">
        <v>0</v>
      </c>
      <c r="N31" s="38">
        <f>SUM('Fluxo de Caixa'!$B31:$M31)</f>
        <v>0</v>
      </c>
    </row>
    <row r="32" spans="1:14" s="3" customFormat="1" ht="16.5" customHeight="1" x14ac:dyDescent="0.25">
      <c r="A32" s="42" t="s">
        <v>33</v>
      </c>
      <c r="B32" s="43">
        <v>1426070.4099999997</v>
      </c>
      <c r="C32" s="44">
        <v>933022.35999999975</v>
      </c>
      <c r="D32" s="43">
        <v>1239468.7599999998</v>
      </c>
      <c r="E32" s="44">
        <v>1187480.7199999997</v>
      </c>
      <c r="F32" s="43">
        <v>1168337.6200000006</v>
      </c>
      <c r="G32" s="44">
        <v>1184553.1899999995</v>
      </c>
      <c r="H32" s="43">
        <v>1485241.9</v>
      </c>
      <c r="I32" s="44">
        <v>1089419.1199999996</v>
      </c>
      <c r="J32" s="43">
        <v>1301304.6899999997</v>
      </c>
      <c r="K32" s="44">
        <v>1342513.6099999999</v>
      </c>
      <c r="L32" s="43">
        <v>1483286.35</v>
      </c>
      <c r="M32" s="44">
        <v>2028197.4100000001</v>
      </c>
      <c r="N32" s="38">
        <f>SUM('Fluxo de Caixa'!$B32:$M32)</f>
        <v>15868896.139999997</v>
      </c>
    </row>
    <row r="33" spans="1:14" s="3" customFormat="1" ht="16.5" customHeight="1" x14ac:dyDescent="0.25">
      <c r="A33" s="42" t="s">
        <v>32</v>
      </c>
      <c r="B33" s="43">
        <v>759420.41999999981</v>
      </c>
      <c r="C33" s="44">
        <v>680995.89999999967</v>
      </c>
      <c r="D33" s="43">
        <v>751975.31</v>
      </c>
      <c r="E33" s="44">
        <v>734245.18999999983</v>
      </c>
      <c r="F33" s="43">
        <v>733314.33000000042</v>
      </c>
      <c r="G33" s="44">
        <v>793329.60999999987</v>
      </c>
      <c r="H33" s="43">
        <v>858660.93999999983</v>
      </c>
      <c r="I33" s="44">
        <v>834817.11999999953</v>
      </c>
      <c r="J33" s="43">
        <v>856052.30999999982</v>
      </c>
      <c r="K33" s="44">
        <v>908442.75000000012</v>
      </c>
      <c r="L33" s="43">
        <v>926829.12000000023</v>
      </c>
      <c r="M33" s="44">
        <v>955434.56000000041</v>
      </c>
      <c r="N33" s="38">
        <f>SUM('Fluxo de Caixa'!$B33:$M33)</f>
        <v>9793517.5599999987</v>
      </c>
    </row>
    <row r="34" spans="1:14" ht="16.5" customHeight="1" x14ac:dyDescent="0.25">
      <c r="A34" s="34" t="s">
        <v>31</v>
      </c>
      <c r="B34" s="35">
        <v>743459.85999999975</v>
      </c>
      <c r="C34" s="36">
        <v>668447.68999999971</v>
      </c>
      <c r="D34" s="35">
        <v>738916.26</v>
      </c>
      <c r="E34" s="36">
        <v>723577.0299999998</v>
      </c>
      <c r="F34" s="35">
        <v>718913.8000000004</v>
      </c>
      <c r="G34" s="36">
        <v>778997.14999999991</v>
      </c>
      <c r="H34" s="35">
        <v>846799.99999999988</v>
      </c>
      <c r="I34" s="36">
        <v>821774.51999999955</v>
      </c>
      <c r="J34" s="35">
        <v>834041.22</v>
      </c>
      <c r="K34" s="36">
        <v>888234.64000000013</v>
      </c>
      <c r="L34" s="35">
        <v>901308.8400000002</v>
      </c>
      <c r="M34" s="36">
        <v>923996.6800000004</v>
      </c>
      <c r="N34" s="38">
        <f>SUM('Fluxo de Caixa'!$B34:$M34)</f>
        <v>9588467.6899999976</v>
      </c>
    </row>
    <row r="35" spans="1:14" ht="16.5" customHeight="1" x14ac:dyDescent="0.25">
      <c r="A35" s="34" t="s">
        <v>30</v>
      </c>
      <c r="B35" s="35">
        <v>15960.560000000003</v>
      </c>
      <c r="C35" s="36">
        <v>12548.210000000003</v>
      </c>
      <c r="D35" s="35">
        <v>13059.050000000001</v>
      </c>
      <c r="E35" s="36">
        <v>10668.160000000002</v>
      </c>
      <c r="F35" s="35">
        <v>14400.530000000002</v>
      </c>
      <c r="G35" s="36">
        <v>14332.460000000001</v>
      </c>
      <c r="H35" s="35">
        <v>11860.94</v>
      </c>
      <c r="I35" s="36">
        <v>13042.6</v>
      </c>
      <c r="J35" s="35">
        <v>22011.089999999997</v>
      </c>
      <c r="K35" s="36">
        <v>20208.110000000004</v>
      </c>
      <c r="L35" s="35">
        <v>25520.28</v>
      </c>
      <c r="M35" s="36">
        <v>31437.879999999997</v>
      </c>
      <c r="N35" s="38">
        <f>SUM('Fluxo de Caixa'!$B35:$M35)</f>
        <v>205049.87000000002</v>
      </c>
    </row>
    <row r="36" spans="1:14" ht="16.5" customHeight="1" x14ac:dyDescent="0.25">
      <c r="A36" s="34" t="s">
        <v>29</v>
      </c>
      <c r="B36" s="35">
        <v>666649.98999999987</v>
      </c>
      <c r="C36" s="36">
        <v>252026.46000000008</v>
      </c>
      <c r="D36" s="35">
        <v>487493.44999999966</v>
      </c>
      <c r="E36" s="36">
        <v>453235.52999999991</v>
      </c>
      <c r="F36" s="35">
        <v>435023.29000000004</v>
      </c>
      <c r="G36" s="36">
        <v>391223.57999999967</v>
      </c>
      <c r="H36" s="35">
        <v>626580.96000000008</v>
      </c>
      <c r="I36" s="36">
        <v>254602.00000000003</v>
      </c>
      <c r="J36" s="35">
        <v>445252.37999999989</v>
      </c>
      <c r="K36" s="36">
        <v>434070.85999999964</v>
      </c>
      <c r="L36" s="35">
        <v>556457.23</v>
      </c>
      <c r="M36" s="36">
        <v>1072762.8499999999</v>
      </c>
      <c r="N36" s="38">
        <f>SUM('Fluxo de Caixa'!$B36:$M36)</f>
        <v>6075378.5799999982</v>
      </c>
    </row>
    <row r="37" spans="1:14" s="3" customFormat="1" ht="16.5" customHeight="1" x14ac:dyDescent="0.25">
      <c r="A37" s="42" t="s">
        <v>15</v>
      </c>
      <c r="B37" s="43">
        <v>1398573.48</v>
      </c>
      <c r="C37" s="44">
        <v>1209916.1400000006</v>
      </c>
      <c r="D37" s="43">
        <v>1064409.83</v>
      </c>
      <c r="E37" s="44">
        <v>1269282.57</v>
      </c>
      <c r="F37" s="43">
        <v>1497830.7500000005</v>
      </c>
      <c r="G37" s="44">
        <v>1272687.9699999997</v>
      </c>
      <c r="H37" s="43">
        <v>1515506.1400000004</v>
      </c>
      <c r="I37" s="44">
        <v>1408102.85</v>
      </c>
      <c r="J37" s="43">
        <v>1376854.6300000011</v>
      </c>
      <c r="K37" s="44">
        <v>1365568.74</v>
      </c>
      <c r="L37" s="43">
        <v>1478035.0800000005</v>
      </c>
      <c r="M37" s="44">
        <v>1599674.33</v>
      </c>
      <c r="N37" s="38">
        <f>SUM('Fluxo de Caixa'!$B37:$M37)</f>
        <v>16456442.510000002</v>
      </c>
    </row>
    <row r="38" spans="1:14" ht="16.5" customHeight="1" x14ac:dyDescent="0.25">
      <c r="A38" s="34" t="s">
        <v>44</v>
      </c>
      <c r="B38" s="35">
        <v>746409.86999999988</v>
      </c>
      <c r="C38" s="36">
        <v>547227.41000000015</v>
      </c>
      <c r="D38" s="35">
        <v>517238.45999999996</v>
      </c>
      <c r="E38" s="36">
        <v>624383.82999999996</v>
      </c>
      <c r="F38" s="35">
        <v>753140.7200000002</v>
      </c>
      <c r="G38" s="36">
        <v>653338.03999999992</v>
      </c>
      <c r="H38" s="35">
        <v>852947.67000000016</v>
      </c>
      <c r="I38" s="36">
        <v>854952.83</v>
      </c>
      <c r="J38" s="35">
        <v>641369.95000000042</v>
      </c>
      <c r="K38" s="36">
        <v>631788.51000000013</v>
      </c>
      <c r="L38" s="35">
        <v>668614.42819574336</v>
      </c>
      <c r="M38" s="36">
        <v>852291.42</v>
      </c>
      <c r="N38" s="38">
        <f>SUM('Fluxo de Caixa'!$B38:$M38)</f>
        <v>8343703.1381957438</v>
      </c>
    </row>
    <row r="39" spans="1:14" ht="16.5" customHeight="1" x14ac:dyDescent="0.25">
      <c r="A39" s="34" t="s">
        <v>45</v>
      </c>
      <c r="B39" s="35">
        <v>0</v>
      </c>
      <c r="C39" s="36">
        <v>0</v>
      </c>
      <c r="D39" s="35">
        <v>0</v>
      </c>
      <c r="E39" s="36">
        <v>0</v>
      </c>
      <c r="F39" s="35">
        <v>0</v>
      </c>
      <c r="G39" s="36">
        <v>0</v>
      </c>
      <c r="H39" s="35">
        <v>0</v>
      </c>
      <c r="I39" s="36">
        <v>0</v>
      </c>
      <c r="J39" s="35">
        <v>0</v>
      </c>
      <c r="K39" s="36">
        <v>0</v>
      </c>
      <c r="L39" s="35">
        <v>0</v>
      </c>
      <c r="M39" s="36">
        <v>0</v>
      </c>
      <c r="N39" s="38">
        <f>SUM('Fluxo de Caixa'!$B39:$M39)</f>
        <v>0</v>
      </c>
    </row>
    <row r="40" spans="1:14" ht="16.5" customHeight="1" x14ac:dyDescent="0.25">
      <c r="A40" s="34" t="s">
        <v>46</v>
      </c>
      <c r="B40" s="35">
        <v>652163.61</v>
      </c>
      <c r="C40" s="36">
        <v>662688.73000000033</v>
      </c>
      <c r="D40" s="35">
        <v>547171.37000000011</v>
      </c>
      <c r="E40" s="36">
        <v>644898.74000000011</v>
      </c>
      <c r="F40" s="35">
        <v>744690.03000000038</v>
      </c>
      <c r="G40" s="36">
        <v>619349.92999999982</v>
      </c>
      <c r="H40" s="35">
        <v>662558.4700000002</v>
      </c>
      <c r="I40" s="36">
        <v>553150.02000000025</v>
      </c>
      <c r="J40" s="35">
        <v>735484.68000000063</v>
      </c>
      <c r="K40" s="36">
        <v>733780.22999999986</v>
      </c>
      <c r="L40" s="35">
        <v>809420.65180425707</v>
      </c>
      <c r="M40" s="36">
        <v>747382.91000000015</v>
      </c>
      <c r="N40" s="38">
        <f>SUM('Fluxo de Caixa'!$B40:$M40)</f>
        <v>8112739.3718042588</v>
      </c>
    </row>
    <row r="41" spans="1:14" s="3" customFormat="1" ht="16.5" customHeight="1" x14ac:dyDescent="0.25">
      <c r="A41" s="42" t="s">
        <v>47</v>
      </c>
      <c r="B41" s="43">
        <v>78190.59</v>
      </c>
      <c r="C41" s="44">
        <v>14462.34</v>
      </c>
      <c r="D41" s="43">
        <v>1655.3400000000001</v>
      </c>
      <c r="E41" s="44">
        <v>23239.91</v>
      </c>
      <c r="F41" s="43">
        <v>11524.93</v>
      </c>
      <c r="G41" s="44">
        <v>139184.06</v>
      </c>
      <c r="H41" s="43">
        <v>38280.949999999997</v>
      </c>
      <c r="I41" s="44">
        <v>11029.67</v>
      </c>
      <c r="J41" s="43">
        <v>92715.06</v>
      </c>
      <c r="K41" s="44">
        <v>77643.91</v>
      </c>
      <c r="L41" s="43">
        <v>128550.54000000001</v>
      </c>
      <c r="M41" s="44">
        <v>143138.99000000002</v>
      </c>
      <c r="N41" s="38">
        <f>SUM('Fluxo de Caixa'!$B41:$M41)</f>
        <v>759616.29</v>
      </c>
    </row>
    <row r="42" spans="1:14" ht="16.5" customHeight="1" x14ac:dyDescent="0.25">
      <c r="A42" s="34" t="s">
        <v>48</v>
      </c>
      <c r="B42" s="35">
        <v>78190.59</v>
      </c>
      <c r="C42" s="36">
        <v>14462.34</v>
      </c>
      <c r="D42" s="35">
        <v>1655.3400000000001</v>
      </c>
      <c r="E42" s="36">
        <v>23239.91</v>
      </c>
      <c r="F42" s="35">
        <v>11524.93</v>
      </c>
      <c r="G42" s="36">
        <v>139184.06</v>
      </c>
      <c r="H42" s="35">
        <v>37073.5</v>
      </c>
      <c r="I42" s="36">
        <v>11029.67</v>
      </c>
      <c r="J42" s="35">
        <v>92715.06</v>
      </c>
      <c r="K42" s="36">
        <v>77643.91</v>
      </c>
      <c r="L42" s="35">
        <v>128550.54000000001</v>
      </c>
      <c r="M42" s="36">
        <v>13354.820000000002</v>
      </c>
      <c r="N42" s="38">
        <f>SUM('Fluxo de Caixa'!$B42:$M42)</f>
        <v>628624.66999999993</v>
      </c>
    </row>
    <row r="43" spans="1:14" ht="16.5" customHeight="1" x14ac:dyDescent="0.25">
      <c r="A43" s="34" t="s">
        <v>49</v>
      </c>
      <c r="B43" s="35">
        <v>0</v>
      </c>
      <c r="C43" s="36">
        <v>0</v>
      </c>
      <c r="D43" s="35">
        <v>0</v>
      </c>
      <c r="E43" s="36">
        <v>0</v>
      </c>
      <c r="F43" s="35">
        <v>0</v>
      </c>
      <c r="G43" s="36">
        <v>0</v>
      </c>
      <c r="H43" s="35">
        <v>1207.45</v>
      </c>
      <c r="I43" s="36">
        <v>0</v>
      </c>
      <c r="J43" s="35">
        <v>0</v>
      </c>
      <c r="K43" s="36">
        <v>0</v>
      </c>
      <c r="L43" s="35">
        <v>0</v>
      </c>
      <c r="M43" s="36">
        <v>129784.17000000001</v>
      </c>
      <c r="N43" s="38">
        <f>SUM('Fluxo de Caixa'!$B43:$M43)</f>
        <v>130991.62000000001</v>
      </c>
    </row>
    <row r="44" spans="1:14" ht="16.5" customHeight="1" x14ac:dyDescent="0.25">
      <c r="A44" s="34" t="s">
        <v>50</v>
      </c>
      <c r="B44" s="35">
        <v>0</v>
      </c>
      <c r="C44" s="36">
        <v>0</v>
      </c>
      <c r="D44" s="35">
        <v>0</v>
      </c>
      <c r="E44" s="36">
        <v>0</v>
      </c>
      <c r="F44" s="35">
        <v>0</v>
      </c>
      <c r="G44" s="36">
        <v>0</v>
      </c>
      <c r="H44" s="35">
        <v>0</v>
      </c>
      <c r="I44" s="36">
        <v>0</v>
      </c>
      <c r="J44" s="35">
        <v>0</v>
      </c>
      <c r="K44" s="36">
        <v>0</v>
      </c>
      <c r="L44" s="35">
        <v>0</v>
      </c>
      <c r="M44" s="36">
        <v>0</v>
      </c>
      <c r="N44" s="38">
        <f>SUM('Fluxo de Caixa'!$B44:$M44)</f>
        <v>0</v>
      </c>
    </row>
    <row r="45" spans="1:14" ht="16.5" customHeight="1" x14ac:dyDescent="0.25">
      <c r="A45" s="34" t="s">
        <v>51</v>
      </c>
      <c r="B45" s="35">
        <v>35004.43</v>
      </c>
      <c r="C45" s="36">
        <v>36916.630000000005</v>
      </c>
      <c r="D45" s="35">
        <v>39271.160000000003</v>
      </c>
      <c r="E45" s="36">
        <v>47740.91</v>
      </c>
      <c r="F45" s="35">
        <v>43060.23</v>
      </c>
      <c r="G45" s="36">
        <v>36008.519999999997</v>
      </c>
      <c r="H45" s="35">
        <v>27771.739999999998</v>
      </c>
      <c r="I45" s="36">
        <v>27036</v>
      </c>
      <c r="J45" s="35">
        <v>26294.269999999997</v>
      </c>
      <c r="K45" s="36">
        <v>35614.589999999997</v>
      </c>
      <c r="L45" s="35">
        <v>19859.52</v>
      </c>
      <c r="M45" s="36">
        <v>161726.24</v>
      </c>
      <c r="N45" s="38">
        <f>SUM('Fluxo de Caixa'!$B45:$M45)</f>
        <v>536304.24</v>
      </c>
    </row>
    <row r="46" spans="1:14" ht="16.5" customHeight="1" x14ac:dyDescent="0.25">
      <c r="A46" s="34" t="s">
        <v>52</v>
      </c>
      <c r="B46" s="35">
        <v>0</v>
      </c>
      <c r="C46" s="36">
        <v>0</v>
      </c>
      <c r="D46" s="35">
        <v>0</v>
      </c>
      <c r="E46" s="36">
        <v>0</v>
      </c>
      <c r="F46" s="35">
        <v>0</v>
      </c>
      <c r="G46" s="36">
        <v>0</v>
      </c>
      <c r="H46" s="35">
        <v>0</v>
      </c>
      <c r="I46" s="36">
        <v>0</v>
      </c>
      <c r="J46" s="35">
        <v>0</v>
      </c>
      <c r="K46" s="36">
        <v>0</v>
      </c>
      <c r="L46" s="35">
        <v>0</v>
      </c>
      <c r="M46" s="36">
        <v>0</v>
      </c>
      <c r="N46" s="38">
        <f>SUM('Fluxo de Caixa'!$B46:$M46)</f>
        <v>0</v>
      </c>
    </row>
    <row r="47" spans="1:14" ht="16.5" customHeight="1" x14ac:dyDescent="0.25">
      <c r="A47" s="34" t="s">
        <v>18</v>
      </c>
      <c r="B47" s="35">
        <v>1408.92</v>
      </c>
      <c r="C47" s="36">
        <v>1338.12</v>
      </c>
      <c r="D47" s="35">
        <v>0</v>
      </c>
      <c r="E47" s="36">
        <v>0</v>
      </c>
      <c r="F47" s="35">
        <v>0</v>
      </c>
      <c r="G47" s="36">
        <v>0</v>
      </c>
      <c r="H47" s="35">
        <v>0</v>
      </c>
      <c r="I47" s="36">
        <v>0</v>
      </c>
      <c r="J47" s="35">
        <v>4.5474735088646412E-13</v>
      </c>
      <c r="K47" s="36">
        <v>0</v>
      </c>
      <c r="L47" s="35">
        <v>0</v>
      </c>
      <c r="M47" s="36">
        <v>0</v>
      </c>
      <c r="N47" s="38">
        <f>SUM('Fluxo de Caixa'!$B47:$M47)</f>
        <v>2747.0400000000004</v>
      </c>
    </row>
    <row r="48" spans="1:14" ht="16.5" customHeight="1" x14ac:dyDescent="0.25">
      <c r="A48" s="34" t="s">
        <v>16</v>
      </c>
      <c r="B48" s="35">
        <v>10356.92</v>
      </c>
      <c r="C48" s="36">
        <v>2689.48</v>
      </c>
      <c r="D48" s="35">
        <v>47833.9</v>
      </c>
      <c r="E48" s="36">
        <v>18598.580000000002</v>
      </c>
      <c r="F48" s="35">
        <v>16300.009999999998</v>
      </c>
      <c r="G48" s="36">
        <v>54866.100000000006</v>
      </c>
      <c r="H48" s="35">
        <v>89160.48</v>
      </c>
      <c r="I48" s="36">
        <v>51806.45</v>
      </c>
      <c r="J48" s="35">
        <v>66667.02</v>
      </c>
      <c r="K48" s="36">
        <v>38650.21</v>
      </c>
      <c r="L48" s="35">
        <v>6790.3499999999995</v>
      </c>
      <c r="M48" s="36">
        <v>50149.43</v>
      </c>
      <c r="N48" s="38">
        <f>SUM('Fluxo de Caixa'!$B48:$M48)</f>
        <v>453868.93</v>
      </c>
    </row>
    <row r="49" spans="1:16" ht="16.5" customHeight="1" x14ac:dyDescent="0.25">
      <c r="A49" s="34" t="s">
        <v>17</v>
      </c>
      <c r="B49" s="35">
        <v>50880</v>
      </c>
      <c r="C49" s="36">
        <v>352490.15</v>
      </c>
      <c r="D49" s="35">
        <v>6190.1</v>
      </c>
      <c r="E49" s="36">
        <v>52163</v>
      </c>
      <c r="F49" s="35">
        <v>111433.60999999999</v>
      </c>
      <c r="G49" s="36">
        <v>6056</v>
      </c>
      <c r="H49" s="35">
        <v>5099</v>
      </c>
      <c r="I49" s="36">
        <v>565401.99</v>
      </c>
      <c r="J49" s="35">
        <v>75085.89</v>
      </c>
      <c r="K49" s="36">
        <v>1020581.74</v>
      </c>
      <c r="L49" s="35">
        <v>71708.75</v>
      </c>
      <c r="M49" s="36">
        <v>162692.13</v>
      </c>
      <c r="N49" s="38">
        <f>SUM('Fluxo de Caixa'!$B49:$M49)</f>
        <v>2479782.36</v>
      </c>
    </row>
    <row r="50" spans="1:16" ht="16.5" customHeight="1" x14ac:dyDescent="0.25">
      <c r="A50" s="34" t="s">
        <v>53</v>
      </c>
      <c r="B50" s="35">
        <v>177430.62999999998</v>
      </c>
      <c r="C50" s="36">
        <v>152000.51</v>
      </c>
      <c r="D50" s="35">
        <v>170463.33000000002</v>
      </c>
      <c r="E50" s="36">
        <v>148454.06999999998</v>
      </c>
      <c r="F50" s="35">
        <v>96953.87</v>
      </c>
      <c r="G50" s="36">
        <v>110824.81</v>
      </c>
      <c r="H50" s="35">
        <v>113128.27</v>
      </c>
      <c r="I50" s="36">
        <v>113257.05</v>
      </c>
      <c r="J50" s="35">
        <v>108938.59000000001</v>
      </c>
      <c r="K50" s="36">
        <v>131411.49</v>
      </c>
      <c r="L50" s="35">
        <v>135416.97</v>
      </c>
      <c r="M50" s="36">
        <v>184323.92</v>
      </c>
      <c r="N50" s="38">
        <f>SUM('Fluxo de Caixa'!$B50:$M50)</f>
        <v>1642603.51</v>
      </c>
    </row>
    <row r="51" spans="1:16" ht="16.5" customHeight="1" x14ac:dyDescent="0.25">
      <c r="A51" s="34" t="s">
        <v>54</v>
      </c>
      <c r="B51" s="35">
        <v>0</v>
      </c>
      <c r="C51" s="36">
        <v>0</v>
      </c>
      <c r="D51" s="35">
        <v>0</v>
      </c>
      <c r="E51" s="36">
        <v>0</v>
      </c>
      <c r="F51" s="35">
        <v>0</v>
      </c>
      <c r="G51" s="36">
        <v>0</v>
      </c>
      <c r="H51" s="35">
        <v>0</v>
      </c>
      <c r="I51" s="36">
        <v>0</v>
      </c>
      <c r="J51" s="35">
        <v>0</v>
      </c>
      <c r="K51" s="36">
        <v>0</v>
      </c>
      <c r="L51" s="35">
        <v>0</v>
      </c>
      <c r="M51" s="36">
        <v>0</v>
      </c>
      <c r="N51" s="38">
        <f>SUM('Fluxo de Caixa'!$B51:$M51)</f>
        <v>0</v>
      </c>
    </row>
    <row r="52" spans="1:16" s="3" customFormat="1" ht="16.5" customHeight="1" x14ac:dyDescent="0.25">
      <c r="A52" s="42" t="s">
        <v>55</v>
      </c>
      <c r="B52" s="43">
        <v>8143091.5199999986</v>
      </c>
      <c r="C52" s="44">
        <v>6927654.5000000009</v>
      </c>
      <c r="D52" s="43">
        <v>6847078.8999999994</v>
      </c>
      <c r="E52" s="44">
        <v>7153019.1800000016</v>
      </c>
      <c r="F52" s="43">
        <v>7282702.5700000022</v>
      </c>
      <c r="G52" s="44">
        <v>7220127.4599999981</v>
      </c>
      <c r="H52" s="43">
        <v>7783272.71</v>
      </c>
      <c r="I52" s="44">
        <v>7730440.3200000003</v>
      </c>
      <c r="J52" s="43">
        <v>7715232.8999999994</v>
      </c>
      <c r="K52" s="44">
        <v>8659625.6899999995</v>
      </c>
      <c r="L52" s="43">
        <v>9705978.5599999987</v>
      </c>
      <c r="M52" s="44">
        <v>11015080.030000001</v>
      </c>
      <c r="N52" s="38">
        <f>SUM('Fluxo de Caixa'!$B52:$M52)</f>
        <v>96183304.340000004</v>
      </c>
    </row>
    <row r="53" spans="1:16" s="3" customFormat="1" ht="16.5" customHeight="1" x14ac:dyDescent="0.25">
      <c r="A53" s="42" t="s">
        <v>56</v>
      </c>
      <c r="B53" s="43">
        <v>-688850.65999999829</v>
      </c>
      <c r="C53" s="44">
        <v>487862.83999999892</v>
      </c>
      <c r="D53" s="43">
        <v>569010.10000000056</v>
      </c>
      <c r="E53" s="44">
        <v>513715.62999999896</v>
      </c>
      <c r="F53" s="43">
        <v>186918.39999999851</v>
      </c>
      <c r="G53" s="44">
        <v>698185.60000000242</v>
      </c>
      <c r="H53" s="43">
        <v>8077.4699999997392</v>
      </c>
      <c r="I53" s="44">
        <v>1886616.2100000009</v>
      </c>
      <c r="J53" s="43">
        <v>3178629.8199999994</v>
      </c>
      <c r="K53" s="44">
        <v>1441153.5500000007</v>
      </c>
      <c r="L53" s="43">
        <v>784384.14000000246</v>
      </c>
      <c r="M53" s="44">
        <v>-66541.890000002459</v>
      </c>
      <c r="N53" s="38">
        <f>SUM('Fluxo de Caixa'!$B53:$M53)</f>
        <v>8999161.2100000028</v>
      </c>
    </row>
    <row r="54" spans="1:16" s="3" customFormat="1" ht="30" customHeight="1" thickBot="1" x14ac:dyDescent="0.3">
      <c r="A54" s="45" t="s">
        <v>57</v>
      </c>
      <c r="B54" s="46">
        <v>6982585.2400000002</v>
      </c>
      <c r="C54" s="47">
        <v>7470448.0800000001</v>
      </c>
      <c r="D54" s="46">
        <v>8039458.1799999997</v>
      </c>
      <c r="E54" s="47">
        <v>8553173.8100000005</v>
      </c>
      <c r="F54" s="46">
        <v>8740092.2100000009</v>
      </c>
      <c r="G54" s="47">
        <v>9438277.8100000005</v>
      </c>
      <c r="H54" s="46">
        <v>9446355.2799999993</v>
      </c>
      <c r="I54" s="47">
        <v>11332971.49</v>
      </c>
      <c r="J54" s="46">
        <v>14511601.310000001</v>
      </c>
      <c r="K54" s="47">
        <v>15952754.859999999</v>
      </c>
      <c r="L54" s="46">
        <v>16737139</v>
      </c>
      <c r="M54" s="47">
        <v>16670597.109999999</v>
      </c>
      <c r="N54" s="48"/>
      <c r="P54" s="84"/>
    </row>
    <row r="55" spans="1:16" ht="45" customHeight="1" thickBot="1" x14ac:dyDescent="0.3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5"/>
    </row>
    <row r="56" spans="1:16" ht="30" customHeight="1" x14ac:dyDescent="0.25">
      <c r="A56" s="88" t="s">
        <v>58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4"/>
      <c r="N56" s="5"/>
    </row>
    <row r="57" spans="1:16" s="17" customFormat="1" ht="15.75" x14ac:dyDescent="0.25">
      <c r="A57" s="37" t="s">
        <v>19</v>
      </c>
      <c r="B57" s="65" t="s">
        <v>6</v>
      </c>
      <c r="C57" s="66" t="s">
        <v>7</v>
      </c>
      <c r="D57" s="65" t="s">
        <v>8</v>
      </c>
      <c r="E57" s="66" t="s">
        <v>9</v>
      </c>
      <c r="F57" s="65" t="s">
        <v>10</v>
      </c>
      <c r="G57" s="66" t="s">
        <v>23</v>
      </c>
      <c r="H57" s="65" t="s">
        <v>24</v>
      </c>
      <c r="I57" s="66" t="s">
        <v>0</v>
      </c>
      <c r="J57" s="65" t="s">
        <v>1</v>
      </c>
      <c r="K57" s="66" t="s">
        <v>3</v>
      </c>
      <c r="L57" s="65" t="s">
        <v>4</v>
      </c>
      <c r="M57" s="67" t="s">
        <v>5</v>
      </c>
      <c r="N57" s="16"/>
    </row>
    <row r="58" spans="1:16" ht="15.75" x14ac:dyDescent="0.25">
      <c r="A58" s="34" t="s">
        <v>21</v>
      </c>
      <c r="B58" s="35">
        <v>3155.41</v>
      </c>
      <c r="C58" s="57">
        <v>2000</v>
      </c>
      <c r="D58" s="56">
        <v>2000</v>
      </c>
      <c r="E58" s="57">
        <v>2000</v>
      </c>
      <c r="F58" s="56">
        <v>2000</v>
      </c>
      <c r="G58" s="57">
        <v>2000</v>
      </c>
      <c r="H58" s="35">
        <v>2000</v>
      </c>
      <c r="I58" s="36">
        <v>3443</v>
      </c>
      <c r="J58" s="6">
        <v>50636.51</v>
      </c>
      <c r="K58" s="36">
        <v>4800</v>
      </c>
      <c r="L58" s="35">
        <v>2000</v>
      </c>
      <c r="M58" s="58">
        <v>354000.01</v>
      </c>
      <c r="N58" s="11"/>
    </row>
    <row r="59" spans="1:16" ht="15.75" x14ac:dyDescent="0.25">
      <c r="A59" s="34" t="s">
        <v>22</v>
      </c>
      <c r="B59" s="35">
        <v>6978429.8300000001</v>
      </c>
      <c r="C59" s="36">
        <v>7466448.0800000001</v>
      </c>
      <c r="D59" s="35">
        <v>8036458.1799999997</v>
      </c>
      <c r="E59" s="36">
        <v>8549173.8100000005</v>
      </c>
      <c r="F59" s="7">
        <v>8736092.2100000009</v>
      </c>
      <c r="G59" s="36">
        <v>9435277.8100000005</v>
      </c>
      <c r="H59" s="35">
        <v>9443355.2800000012</v>
      </c>
      <c r="I59" s="36">
        <v>11328528.49</v>
      </c>
      <c r="J59" s="6">
        <v>14459964.800000001</v>
      </c>
      <c r="K59" s="36">
        <v>15945954.859999999</v>
      </c>
      <c r="L59" s="35">
        <v>16733139</v>
      </c>
      <c r="M59" s="58">
        <v>16315597.1</v>
      </c>
      <c r="N59" s="11"/>
    </row>
    <row r="60" spans="1:16" ht="15.75" x14ac:dyDescent="0.25">
      <c r="A60" s="34" t="s">
        <v>59</v>
      </c>
      <c r="B60" s="35">
        <v>1000</v>
      </c>
      <c r="C60" s="36">
        <v>2000</v>
      </c>
      <c r="D60" s="35">
        <v>1000</v>
      </c>
      <c r="E60" s="36">
        <v>2000</v>
      </c>
      <c r="F60" s="7">
        <v>2000</v>
      </c>
      <c r="G60" s="36">
        <v>1000</v>
      </c>
      <c r="H60" s="35">
        <v>1000</v>
      </c>
      <c r="I60" s="36">
        <v>1000</v>
      </c>
      <c r="J60" s="7">
        <v>1000</v>
      </c>
      <c r="K60" s="36">
        <v>2000</v>
      </c>
      <c r="L60" s="35">
        <v>2000</v>
      </c>
      <c r="M60" s="58">
        <v>1000</v>
      </c>
      <c r="N60" s="11"/>
    </row>
    <row r="61" spans="1:16" s="17" customFormat="1" ht="16.5" thickBot="1" x14ac:dyDescent="0.3">
      <c r="A61" s="59" t="s">
        <v>2</v>
      </c>
      <c r="B61" s="60">
        <f>B58+B59+B60</f>
        <v>6982585.2400000002</v>
      </c>
      <c r="C61" s="61">
        <f>C58+C59+C60</f>
        <v>7470448.0800000001</v>
      </c>
      <c r="D61" s="60">
        <f>D58+D59+D60</f>
        <v>8039458.1799999997</v>
      </c>
      <c r="E61" s="61">
        <f>E58+E59+E60</f>
        <v>8553173.8100000005</v>
      </c>
      <c r="F61" s="60">
        <f t="shared" ref="F61:M61" si="0">F58+F59+F60</f>
        <v>8740092.2100000009</v>
      </c>
      <c r="G61" s="61">
        <f t="shared" si="0"/>
        <v>9438277.8100000005</v>
      </c>
      <c r="H61" s="60">
        <f t="shared" si="0"/>
        <v>9446355.2800000012</v>
      </c>
      <c r="I61" s="61">
        <f t="shared" si="0"/>
        <v>11332971.49</v>
      </c>
      <c r="J61" s="60">
        <f t="shared" si="0"/>
        <v>14511601.310000001</v>
      </c>
      <c r="K61" s="61">
        <f t="shared" si="0"/>
        <v>15952754.859999999</v>
      </c>
      <c r="L61" s="60">
        <f t="shared" si="0"/>
        <v>16737139</v>
      </c>
      <c r="M61" s="62">
        <f t="shared" si="0"/>
        <v>16670597.109999999</v>
      </c>
      <c r="N61" s="18"/>
    </row>
    <row r="62" spans="1:16" ht="30" customHeight="1" thickBot="1" x14ac:dyDescent="0.3">
      <c r="A62" s="11"/>
      <c r="B62" s="20"/>
      <c r="C62" s="20"/>
      <c r="D62" s="20"/>
      <c r="E62" s="11"/>
      <c r="F62" s="20"/>
      <c r="G62" s="11"/>
      <c r="H62" s="20"/>
      <c r="I62" s="11"/>
      <c r="J62" s="20"/>
      <c r="K62" s="20"/>
      <c r="L62" s="11"/>
      <c r="M62" s="11"/>
    </row>
    <row r="63" spans="1:16" ht="30" customHeight="1" x14ac:dyDescent="0.25">
      <c r="A63" s="89" t="s">
        <v>60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9"/>
      <c r="N63" s="5"/>
    </row>
    <row r="64" spans="1:16" s="17" customFormat="1" ht="15.75" x14ac:dyDescent="0.25">
      <c r="A64" s="37" t="s">
        <v>19</v>
      </c>
      <c r="B64" s="70" t="s">
        <v>6</v>
      </c>
      <c r="C64" s="71" t="s">
        <v>7</v>
      </c>
      <c r="D64" s="70" t="s">
        <v>8</v>
      </c>
      <c r="E64" s="71" t="s">
        <v>9</v>
      </c>
      <c r="F64" s="70" t="s">
        <v>10</v>
      </c>
      <c r="G64" s="71" t="s">
        <v>23</v>
      </c>
      <c r="H64" s="70" t="s">
        <v>24</v>
      </c>
      <c r="I64" s="71" t="s">
        <v>0</v>
      </c>
      <c r="J64" s="70" t="s">
        <v>1</v>
      </c>
      <c r="K64" s="71" t="s">
        <v>3</v>
      </c>
      <c r="L64" s="70" t="s">
        <v>4</v>
      </c>
      <c r="M64" s="72" t="s">
        <v>5</v>
      </c>
      <c r="N64" s="23"/>
    </row>
    <row r="65" spans="1:14" ht="18.75" customHeight="1" x14ac:dyDescent="0.25">
      <c r="A65" s="34" t="s">
        <v>17</v>
      </c>
      <c r="B65" s="73">
        <v>1527184.7000000002</v>
      </c>
      <c r="C65" s="74">
        <v>1211207.4500000002</v>
      </c>
      <c r="D65" s="75">
        <v>1222168.57</v>
      </c>
      <c r="E65" s="74">
        <v>1187427.8799999999</v>
      </c>
      <c r="F65" s="2">
        <v>1200220.32</v>
      </c>
      <c r="G65" s="74">
        <v>1212707.45</v>
      </c>
      <c r="H65" s="35">
        <v>1227395.52</v>
      </c>
      <c r="I65" s="36">
        <v>817472.42</v>
      </c>
      <c r="J65" s="76">
        <v>1602386.5899999999</v>
      </c>
      <c r="K65" s="36">
        <v>721826.66</v>
      </c>
      <c r="L65" s="35">
        <v>729040.61</v>
      </c>
      <c r="M65" s="58">
        <v>737435.99</v>
      </c>
      <c r="N65" s="4"/>
    </row>
    <row r="66" spans="1:14" ht="18.75" customHeight="1" x14ac:dyDescent="0.25">
      <c r="A66" s="34" t="s">
        <v>37</v>
      </c>
      <c r="B66" s="73">
        <v>5455400.54</v>
      </c>
      <c r="C66" s="74">
        <v>6259240.6299999999</v>
      </c>
      <c r="D66" s="77">
        <v>6817289.6099999994</v>
      </c>
      <c r="E66" s="78">
        <v>7365745.9299999997</v>
      </c>
      <c r="F66" s="2">
        <v>7539871.8899999997</v>
      </c>
      <c r="G66" s="78">
        <v>8225570.3600000003</v>
      </c>
      <c r="H66" s="35">
        <v>8218959.7599999998</v>
      </c>
      <c r="I66" s="36">
        <v>10515499.07</v>
      </c>
      <c r="J66" s="2">
        <v>12909214.719999999</v>
      </c>
      <c r="K66" s="36">
        <v>15230928.199999999</v>
      </c>
      <c r="L66" s="35">
        <v>16008098.390000001</v>
      </c>
      <c r="M66" s="58">
        <v>15933161.119999999</v>
      </c>
      <c r="N66" s="5"/>
    </row>
    <row r="67" spans="1:14" s="15" customFormat="1" ht="18.75" customHeight="1" thickBot="1" x14ac:dyDescent="0.3">
      <c r="A67" s="79" t="s">
        <v>2</v>
      </c>
      <c r="B67" s="80">
        <f>B65+B66</f>
        <v>6982585.2400000002</v>
      </c>
      <c r="C67" s="81">
        <f t="shared" ref="C67:M67" si="1">C65+C66</f>
        <v>7470448.0800000001</v>
      </c>
      <c r="D67" s="80">
        <f>D65+D66</f>
        <v>8039458.1799999997</v>
      </c>
      <c r="E67" s="81">
        <f t="shared" ref="E67:F67" si="2">E65+E66</f>
        <v>8553173.8099999987</v>
      </c>
      <c r="F67" s="80">
        <f t="shared" si="2"/>
        <v>8740092.209999999</v>
      </c>
      <c r="G67" s="81">
        <f t="shared" si="1"/>
        <v>9438277.8100000005</v>
      </c>
      <c r="H67" s="80">
        <f t="shared" si="1"/>
        <v>9446355.2799999993</v>
      </c>
      <c r="I67" s="81">
        <f t="shared" si="1"/>
        <v>11332971.49</v>
      </c>
      <c r="J67" s="80">
        <f t="shared" si="1"/>
        <v>14511601.309999999</v>
      </c>
      <c r="K67" s="81">
        <f t="shared" si="1"/>
        <v>15952754.859999999</v>
      </c>
      <c r="L67" s="80">
        <f t="shared" si="1"/>
        <v>16737139</v>
      </c>
      <c r="M67" s="82">
        <f t="shared" si="1"/>
        <v>16670597.109999999</v>
      </c>
      <c r="N67" s="85"/>
    </row>
    <row r="68" spans="1:14" ht="30" customHeight="1" thickBot="1" x14ac:dyDescent="0.3">
      <c r="A68" s="11"/>
      <c r="B68" s="21"/>
      <c r="C68" s="21"/>
      <c r="D68" s="21"/>
      <c r="E68" s="21"/>
      <c r="F68" s="21"/>
      <c r="G68" s="21"/>
      <c r="H68" s="21"/>
      <c r="I68" s="21"/>
      <c r="J68" s="22"/>
      <c r="K68" s="21"/>
      <c r="L68" s="21"/>
      <c r="M68" s="21"/>
      <c r="N68" s="86"/>
    </row>
    <row r="69" spans="1:14" ht="30" customHeight="1" x14ac:dyDescent="0.25">
      <c r="A69" s="88" t="s">
        <v>82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9"/>
      <c r="N69" s="5"/>
    </row>
    <row r="70" spans="1:14" s="17" customFormat="1" ht="15.75" x14ac:dyDescent="0.25">
      <c r="A70" s="37" t="s">
        <v>19</v>
      </c>
      <c r="B70" s="70" t="s">
        <v>6</v>
      </c>
      <c r="C70" s="71" t="s">
        <v>7</v>
      </c>
      <c r="D70" s="70" t="s">
        <v>8</v>
      </c>
      <c r="E70" s="71" t="s">
        <v>9</v>
      </c>
      <c r="F70" s="70" t="s">
        <v>10</v>
      </c>
      <c r="G70" s="71" t="s">
        <v>23</v>
      </c>
      <c r="H70" s="70" t="s">
        <v>24</v>
      </c>
      <c r="I70" s="71" t="s">
        <v>0</v>
      </c>
      <c r="J70" s="70" t="s">
        <v>1</v>
      </c>
      <c r="K70" s="71" t="s">
        <v>3</v>
      </c>
      <c r="L70" s="70" t="s">
        <v>4</v>
      </c>
      <c r="M70" s="72" t="s">
        <v>5</v>
      </c>
      <c r="N70" s="23"/>
    </row>
    <row r="71" spans="1:14" ht="18.75" customHeight="1" x14ac:dyDescent="0.25">
      <c r="A71" s="34" t="s">
        <v>83</v>
      </c>
      <c r="B71" s="73">
        <v>0</v>
      </c>
      <c r="C71" s="78">
        <v>0</v>
      </c>
      <c r="D71" s="90">
        <v>0</v>
      </c>
      <c r="E71" s="78">
        <v>0</v>
      </c>
      <c r="F71" s="2">
        <v>0</v>
      </c>
      <c r="G71" s="78">
        <v>0</v>
      </c>
      <c r="H71" s="35">
        <v>0</v>
      </c>
      <c r="I71" s="36">
        <v>0</v>
      </c>
      <c r="J71" s="76">
        <v>0</v>
      </c>
      <c r="K71" s="36">
        <v>0</v>
      </c>
      <c r="L71" s="35">
        <v>0</v>
      </c>
      <c r="M71" s="58">
        <v>0</v>
      </c>
      <c r="N71" s="4"/>
    </row>
    <row r="72" spans="1:14" ht="18.75" customHeight="1" x14ac:dyDescent="0.25">
      <c r="A72" s="34" t="s">
        <v>84</v>
      </c>
      <c r="B72" s="73">
        <v>0</v>
      </c>
      <c r="C72" s="78">
        <v>0</v>
      </c>
      <c r="D72" s="77">
        <v>0</v>
      </c>
      <c r="E72" s="78">
        <v>0</v>
      </c>
      <c r="F72" s="2">
        <v>0</v>
      </c>
      <c r="G72" s="78">
        <v>0</v>
      </c>
      <c r="H72" s="35">
        <v>0</v>
      </c>
      <c r="I72" s="36">
        <v>0</v>
      </c>
      <c r="J72" s="2">
        <v>0</v>
      </c>
      <c r="K72" s="36">
        <v>0</v>
      </c>
      <c r="L72" s="35">
        <v>0</v>
      </c>
      <c r="M72" s="58">
        <v>0</v>
      </c>
      <c r="N72" s="5"/>
    </row>
    <row r="73" spans="1:14" s="15" customFormat="1" ht="18.75" customHeight="1" thickBot="1" x14ac:dyDescent="0.3">
      <c r="A73" s="79" t="s">
        <v>85</v>
      </c>
      <c r="B73" s="80">
        <f>B71-B72</f>
        <v>0</v>
      </c>
      <c r="C73" s="81">
        <f t="shared" ref="C73:M73" si="3">C71-C72</f>
        <v>0</v>
      </c>
      <c r="D73" s="80">
        <f t="shared" si="3"/>
        <v>0</v>
      </c>
      <c r="E73" s="81">
        <f t="shared" si="3"/>
        <v>0</v>
      </c>
      <c r="F73" s="80">
        <f t="shared" si="3"/>
        <v>0</v>
      </c>
      <c r="G73" s="81">
        <f t="shared" si="3"/>
        <v>0</v>
      </c>
      <c r="H73" s="80">
        <f t="shared" si="3"/>
        <v>0</v>
      </c>
      <c r="I73" s="81">
        <f t="shared" si="3"/>
        <v>0</v>
      </c>
      <c r="J73" s="80">
        <f t="shared" si="3"/>
        <v>0</v>
      </c>
      <c r="K73" s="81">
        <f t="shared" si="3"/>
        <v>0</v>
      </c>
      <c r="L73" s="80">
        <f t="shared" si="3"/>
        <v>0</v>
      </c>
      <c r="M73" s="82">
        <f t="shared" si="3"/>
        <v>0</v>
      </c>
      <c r="N73" s="85"/>
    </row>
    <row r="74" spans="1:14" ht="30" customHeight="1" thickBot="1" x14ac:dyDescent="0.3">
      <c r="A74" s="11"/>
      <c r="B74" s="21"/>
      <c r="C74" s="21"/>
      <c r="D74" s="21"/>
      <c r="E74" s="21"/>
      <c r="F74" s="21"/>
      <c r="G74" s="21"/>
      <c r="H74" s="21"/>
      <c r="I74" s="21"/>
      <c r="J74" s="22"/>
      <c r="K74" s="21"/>
      <c r="L74" s="21"/>
      <c r="M74" s="21"/>
      <c r="N74" s="86"/>
    </row>
    <row r="75" spans="1:14" ht="30" customHeight="1" thickBot="1" x14ac:dyDescent="0.3">
      <c r="A75" s="19" t="s">
        <v>27</v>
      </c>
      <c r="B75" s="13"/>
      <c r="C75" s="13"/>
      <c r="D75" s="24"/>
      <c r="E75" s="13"/>
      <c r="F75" s="13"/>
      <c r="G75" s="13"/>
      <c r="H75" s="13"/>
      <c r="I75" s="13"/>
      <c r="J75" s="13"/>
      <c r="K75" s="13"/>
      <c r="L75" s="13"/>
      <c r="M75" s="14"/>
      <c r="N75" s="5"/>
    </row>
    <row r="76" spans="1:14" s="17" customFormat="1" ht="16.5" thickBot="1" x14ac:dyDescent="0.3">
      <c r="A76" s="26" t="s">
        <v>19</v>
      </c>
      <c r="B76" s="117" t="s">
        <v>28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9"/>
      <c r="N76" s="23"/>
    </row>
    <row r="77" spans="1:14" ht="165" customHeight="1" thickBot="1" x14ac:dyDescent="0.3">
      <c r="A77" s="25" t="s">
        <v>6</v>
      </c>
      <c r="B77" s="98" t="s">
        <v>75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87"/>
    </row>
    <row r="78" spans="1:14" ht="125.1" customHeight="1" thickBot="1" x14ac:dyDescent="0.3">
      <c r="A78" s="27" t="s">
        <v>7</v>
      </c>
      <c r="B78" s="109" t="s">
        <v>76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1"/>
    </row>
    <row r="79" spans="1:14" ht="99.95" customHeight="1" thickBot="1" x14ac:dyDescent="0.3">
      <c r="A79" s="25" t="s">
        <v>8</v>
      </c>
      <c r="B79" s="112" t="s">
        <v>77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4"/>
    </row>
    <row r="80" spans="1:14" ht="129.94999999999999" customHeight="1" thickBot="1" x14ac:dyDescent="0.3">
      <c r="A80" s="27" t="s">
        <v>9</v>
      </c>
      <c r="B80" s="109" t="s">
        <v>78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1"/>
    </row>
    <row r="81" spans="1:13" ht="129.94999999999999" customHeight="1" thickBot="1" x14ac:dyDescent="0.3">
      <c r="A81" s="25" t="s">
        <v>10</v>
      </c>
      <c r="B81" s="98" t="s">
        <v>79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0"/>
    </row>
    <row r="82" spans="1:13" ht="150" customHeight="1" thickBot="1" x14ac:dyDescent="0.3">
      <c r="A82" s="27" t="s">
        <v>23</v>
      </c>
      <c r="B82" s="101" t="s">
        <v>80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3"/>
    </row>
    <row r="83" spans="1:13" ht="99.95" customHeight="1" thickBot="1" x14ac:dyDescent="0.3">
      <c r="A83" s="25" t="s">
        <v>24</v>
      </c>
      <c r="B83" s="98" t="s">
        <v>81</v>
      </c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100"/>
    </row>
    <row r="84" spans="1:13" ht="144.94999999999999" customHeight="1" thickBot="1" x14ac:dyDescent="0.3">
      <c r="A84" s="27" t="s">
        <v>0</v>
      </c>
      <c r="B84" s="104" t="s">
        <v>86</v>
      </c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6"/>
    </row>
    <row r="85" spans="1:13" ht="125.1" customHeight="1" thickBot="1" x14ac:dyDescent="0.3">
      <c r="A85" s="25" t="s">
        <v>1</v>
      </c>
      <c r="B85" s="92" t="s">
        <v>87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4"/>
    </row>
    <row r="86" spans="1:13" ht="125.1" customHeight="1" thickBot="1" x14ac:dyDescent="0.3">
      <c r="A86" s="27" t="s">
        <v>3</v>
      </c>
      <c r="B86" s="115" t="s">
        <v>88</v>
      </c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6"/>
    </row>
    <row r="87" spans="1:13" ht="129.94999999999999" customHeight="1" thickBot="1" x14ac:dyDescent="0.3">
      <c r="A87" s="25" t="s">
        <v>4</v>
      </c>
      <c r="B87" s="92" t="s">
        <v>89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4"/>
    </row>
    <row r="88" spans="1:13" ht="144.94999999999999" customHeight="1" thickBot="1" x14ac:dyDescent="0.3">
      <c r="A88" s="28" t="s">
        <v>5</v>
      </c>
      <c r="B88" s="95" t="s">
        <v>90</v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7"/>
    </row>
  </sheetData>
  <protectedRanges>
    <protectedRange sqref="B84:M84" name="Intervalo5_2"/>
    <protectedRange sqref="B87:M87" name="Intervalo5_2_1_1_1"/>
    <protectedRange sqref="B85:M85" name="Intervalo5_2_1_1_2"/>
  </protectedRanges>
  <mergeCells count="14">
    <mergeCell ref="K1:M1"/>
    <mergeCell ref="B87:M87"/>
    <mergeCell ref="B88:M88"/>
    <mergeCell ref="B81:M81"/>
    <mergeCell ref="B82:M82"/>
    <mergeCell ref="B83:M83"/>
    <mergeCell ref="B84:M84"/>
    <mergeCell ref="B85:M85"/>
    <mergeCell ref="B77:M77"/>
    <mergeCell ref="B78:M78"/>
    <mergeCell ref="B79:M79"/>
    <mergeCell ref="B80:M80"/>
    <mergeCell ref="B86:M86"/>
    <mergeCell ref="B76:M76"/>
  </mergeCells>
  <dataValidations count="2">
    <dataValidation type="custom" allowBlank="1" showInputMessage="1" showErrorMessage="1" error="CORRIGIR" sqref="C59:G59 J59" xr:uid="{00000000-0002-0000-0000-000000000000}">
      <formula1>$P$54=0</formula1>
    </dataValidation>
    <dataValidation type="custom" allowBlank="1" showInputMessage="1" showErrorMessage="1" error="CORRIGIR" sqref="C66:G66 J66 C72:G72 J72" xr:uid="{00000000-0002-0000-0000-000001000000}">
      <formula1>$P$67=0</formula1>
    </dataValidation>
  </dataValidations>
  <pageMargins left="0.51181102362204722" right="0.51181102362204722" top="0.78740157480314965" bottom="0.78740157480314965" header="0.19685039370078741" footer="0.19685039370078741"/>
  <pageSetup paperSize="9" scale="47" fitToHeight="0" orientation="landscape" r:id="rId1"/>
  <headerFooter>
    <oddHeader>&amp;L    &amp;G
&amp;C&amp;"-,Negrito"&amp;12RELATÓRIO - GESTÃO EM SAÚDE
RELATÓRIO - DEMONSTRATIVO DO FLUXO DE CAIXA
HOSPITAL ESTADUAL DE AMÉRICO BRASILIENSE - HEAB - PERÍODO: 2025&amp;R&amp;G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S l Q l V 5 J w l z 6 n A A A A + Q A A A B I A H A B D b 2 5 m a W c v U G F j a 2 F n Z S 5 4 b W w g o h g A K K A U A A A A A A A A A A A A A A A A A A A A A A A A A A A A h Y / N C o J A G E V f R W b v / J h F y O c I t U 2 I g m g 7 T J M O 6 S j O 2 P h u L X q k X i G h D H c t 7 + E s z n 0 9 n p A N d R X c V W d 1 Y 1 L E M E W B M r K 5 a F O k q H f X c I 0 y D n s h b 6 J Q w S g b m w z 2 k q L S u T Y h x H u P / Q I 3 X U E i S h k 5 5 7 u j L F U t 0 E / W / + V Q G + u E k Q p x O H 1 i e I S j G M d 0 t c Q s p g z I x C H X Z u a M y Z g C m U H Y 9 p X r O 8 V b F 2 4 O Q K Y J 5 H u D v w F Q S w M E F A A C A A g A S l Q l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U J V c o i k e 4 D g A A A B E A A A A T A B w A R m 9 y b X V s Y X M v U 2 V j d G l v b j E u b S C i G A A o o B Q A A A A A A A A A A A A A A A A A A A A A A A A A A A A r T k 0 u y c z P U w i G 0 I b W A F B L A Q I t A B Q A A g A I A E p U J V e S c J c + p w A A A P k A A A A S A A A A A A A A A A A A A A A A A A A A A A B D b 2 5 m a W c v U G F j a 2 F n Z S 5 4 b W x Q S w E C L Q A U A A I A C A B K V C V X D 8 r p q 6 Q A A A D p A A A A E w A A A A A A A A A A A A A A A A D z A A A A W 0 N v b n R l b n R f V H l w Z X N d L n h t b F B L A Q I t A B Q A A g A I A E p U J V c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O z B m y 8 7 d k S F R N D C N z M 5 C g A A A A A C A A A A A A A D Z g A A w A A A A B A A A A B B F D i P 9 M W + e J S 5 h b o C d Y t m A A A A A A S A A A C g A A A A E A A A A G z m 3 y 5 v 1 N g i A B I p + t y v 2 6 Z Q A A A A Y o w Q l K s r d I B l f R I L U Z p d U W c h m / F c q V + u W 5 a m 7 b s O 9 V t t K / X u b 1 d / / y 4 y h i y M Y / B L + K I d c H a 2 R f K k X 0 V v W m r S a y K s q I a F 0 Q N Q / v g O B b V c y x w U A A A A w i 4 8 s I U x L 5 8 I o c 2 M H G 6 n + K i I I Z o = < / D a t a M a s h u p > 
</file>

<file path=customXml/itemProps1.xml><?xml version="1.0" encoding="utf-8"?>
<ds:datastoreItem xmlns:ds="http://schemas.openxmlformats.org/officeDocument/2006/customXml" ds:itemID="{20B72405-CB25-43D2-89C4-F540E46981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2025-02-05T21:51:25Z</cp:lastPrinted>
  <dcterms:created xsi:type="dcterms:W3CDTF">2008-07-21T21:08:00Z</dcterms:created>
  <dcterms:modified xsi:type="dcterms:W3CDTF">2026-01-05T21:20:20Z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